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autoCompressPictures="0"/>
  <mc:AlternateContent xmlns:mc="http://schemas.openxmlformats.org/markup-compatibility/2006">
    <mc:Choice Requires="x15">
      <x15ac:absPath xmlns:x15ac="http://schemas.microsoft.com/office/spreadsheetml/2010/11/ac" url="C:\Users\anxhela.husha\Downloads\"/>
    </mc:Choice>
  </mc:AlternateContent>
  <xr:revisionPtr revIDLastSave="0" documentId="13_ncr:1_{2F59C9EE-9997-40AD-B0CA-AB80FA1022F6}" xr6:coauthVersionLast="47" xr6:coauthVersionMax="47" xr10:uidLastSave="{00000000-0000-0000-0000-000000000000}"/>
  <bookViews>
    <workbookView xWindow="-120" yWindow="-120" windowWidth="29040" windowHeight="15720" tabRatio="715" activeTab="9" xr2:uid="{00000000-000D-0000-FFFF-FFFF00000000}"/>
  </bookViews>
  <sheets>
    <sheet name="Aneksi nr.1" sheetId="7" r:id="rId1"/>
    <sheet name="Aneksi nr.1.1" sheetId="17" r:id="rId2"/>
    <sheet name="Aneksi nr.1.2" sheetId="18" r:id="rId3"/>
    <sheet name="Aneksi nr.2" sheetId="4" r:id="rId4"/>
    <sheet name="Aneksi nr.2.1" sheetId="19" r:id="rId5"/>
    <sheet name="Aneksi nr. 4" sheetId="15" state="hidden" r:id="rId6"/>
    <sheet name="Aneksi nr.3 " sheetId="23" r:id="rId7"/>
    <sheet name="Aneksi nr.3.1" sheetId="20" r:id="rId8"/>
    <sheet name="Aneksi nr.3.2" sheetId="25" r:id="rId9"/>
    <sheet name="Aneksi nr.4 update " sheetId="24" r:id="rId10"/>
    <sheet name="Aneksi nr. 4 " sheetId="16"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0">#REF!</definedName>
    <definedName name="\A">#REF!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A" localSheetId="10" hidden="1">'[1]DAILY from archive'!#REF!</definedName>
    <definedName name="__123Graph_A" hidden="1">'[1]DAILY from archive'!#REF!</definedName>
    <definedName name="__123Graph_AADVANCE" localSheetId="10" hidden="1">#REF!</definedName>
    <definedName name="__123Graph_AADVANCE" hidden="1">#REF!</definedName>
    <definedName name="__123Graph_ACUMCHANGE" localSheetId="10" hidden="1">'[2]DAILY from archive'!#REF!</definedName>
    <definedName name="__123Graph_ACUMCHANGE" hidden="1">'[2]DAILY from archive'!#REF!</definedName>
    <definedName name="__123Graph_ADAILYEXR" hidden="1">'[2]DAILY from archive'!$J$177:$J$332</definedName>
    <definedName name="__123Graph_ADAILYRATE" localSheetId="10" hidden="1">'[2]DAILY from archive'!#REF!</definedName>
    <definedName name="__123Graph_ADAILYRATE" hidden="1">'[2]DAILY from archive'!#REF!</definedName>
    <definedName name="__123Graph_AGRAPH1" localSheetId="10" hidden="1">[3]M!#REF!</definedName>
    <definedName name="__123Graph_AGRAPH1" hidden="1">[3]M!#REF!</definedName>
    <definedName name="__123Graph_AGRAPH2" localSheetId="10" hidden="1">[3]M!#REF!</definedName>
    <definedName name="__123Graph_AGRAPH2" hidden="1">[3]M!#REF!</definedName>
    <definedName name="__123Graph_AGRAPH3" localSheetId="10" hidden="1">[3]M!#REF!</definedName>
    <definedName name="__123Graph_AGRAPH3" hidden="1">[3]M!#REF!</definedName>
    <definedName name="__123Graph_AIBRD_LEND" hidden="1">[4]WB!$Q$13:$AK$13</definedName>
    <definedName name="__123Graph_APIPELINE" hidden="1">[4]BoP!$U$359:$AQ$359</definedName>
    <definedName name="__123Graph_AREER" localSheetId="10" hidden="1">[4]ER!#REF!</definedName>
    <definedName name="__123Graph_AREER" hidden="1">[4]ER!#REF!</definedName>
    <definedName name="__123Graph_ARESERVES" hidden="1">[5]NFA!$AX$73:$BZ$73</definedName>
    <definedName name="__123Graph_B" localSheetId="10" hidden="1">[6]revagtrim!#REF!</definedName>
    <definedName name="__123Graph_B" hidden="1">[6]revagtrim!#REF!</definedName>
    <definedName name="__123Graph_BCUMCHANGE" localSheetId="10" hidden="1">'[2]DAILY from archive'!#REF!</definedName>
    <definedName name="__123Graph_BCUMCHANGE" hidden="1">'[2]DAILY from archive'!#REF!</definedName>
    <definedName name="__123Graph_BDAILYEXR" localSheetId="10" hidden="1">'[2]DAILY from archive'!#REF!</definedName>
    <definedName name="__123Graph_BDAILYEXR" hidden="1">'[2]DAILY from archive'!#REF!</definedName>
    <definedName name="__123Graph_BDAILYRATE" localSheetId="10" hidden="1">'[2]DAILY from archive'!#REF!</definedName>
    <definedName name="__123Graph_BDAILYRATE" hidden="1">'[2]DAILY from archive'!#REF!</definedName>
    <definedName name="__123Graph_BIBRD_LEND" hidden="1">[4]WB!$Q$61:$AK$61</definedName>
    <definedName name="__123Graph_BPIPELINE" hidden="1">[4]BoP!$U$358:$AQ$358</definedName>
    <definedName name="__123Graph_BREER" localSheetId="10" hidden="1">[4]ER!#REF!</definedName>
    <definedName name="__123Graph_BREER" hidden="1">[4]ER!#REF!</definedName>
    <definedName name="__123Graph_BRESERVES" hidden="1">[5]NFA!$AX$74:$BZ$74</definedName>
    <definedName name="__123Graph_C" localSheetId="10" hidden="1">[6]revagtrim!#REF!</definedName>
    <definedName name="__123Graph_C" hidden="1">[6]revagtrim!#REF!</definedName>
    <definedName name="__123Graph_CDAILYEXR" localSheetId="10" hidden="1">'[2]DAILY from archive'!#REF!</definedName>
    <definedName name="__123Graph_CDAILYEXR" hidden="1">'[2]DAILY from archive'!#REF!</definedName>
    <definedName name="__123Graph_CDAILYRATE" localSheetId="10" hidden="1">'[2]DAILY from archive'!#REF!</definedName>
    <definedName name="__123Graph_CDAILYRATE" hidden="1">'[2]DAILY from archive'!#REF!</definedName>
    <definedName name="__123Graph_CREER" localSheetId="10" hidden="1">[4]ER!#REF!</definedName>
    <definedName name="__123Graph_CREER" hidden="1">[4]ER!#REF!</definedName>
    <definedName name="__123Graph_D" localSheetId="10" hidden="1">[7]SEI!#REF!</definedName>
    <definedName name="__123Graph_D" hidden="1">[7]SEI!#REF!</definedName>
    <definedName name="__123Graph_DDAILYEXR" localSheetId="10" hidden="1">'[2]DAILY from archive'!#REF!</definedName>
    <definedName name="__123Graph_DDAILYEXR" hidden="1">'[2]DAILY from archive'!#REF!</definedName>
    <definedName name="__123Graph_DDAILYRATE" localSheetId="10" hidden="1">'[2]DAILY from archive'!#REF!</definedName>
    <definedName name="__123Graph_DDAILYRATE" hidden="1">'[2]DAILY from archive'!#REF!</definedName>
    <definedName name="__123Graph_E" localSheetId="10" hidden="1">[7]SEI!#REF!</definedName>
    <definedName name="__123Graph_E" hidden="1">[7]SEI!#REF!</definedName>
    <definedName name="__123Graph_EDAILYEXR" localSheetId="10" hidden="1">'[2]DAILY from archive'!#REF!</definedName>
    <definedName name="__123Graph_EDAILYEXR" hidden="1">'[2]DAILY from archive'!#REF!</definedName>
    <definedName name="__123Graph_F" localSheetId="10" hidden="1">[7]SEI!#REF!</definedName>
    <definedName name="__123Graph_F" hidden="1">[7]SEI!#REF!</definedName>
    <definedName name="__123Graph_FDAILYEXR" hidden="1">'[2]DAILY from archive'!$AA$18:$AA$332</definedName>
    <definedName name="__123Graph_X" hidden="1">'[8]SUMMARY TABLE'!$C$5:$S$5</definedName>
    <definedName name="__123Graph_XCUMCHANGE" localSheetId="10" hidden="1">'[2]DAILY from archive'!#REF!</definedName>
    <definedName name="__123Graph_XCUMCHANGE" hidden="1">'[2]DAILY from archive'!#REF!</definedName>
    <definedName name="__123Graph_XDAILYEXR" hidden="1">'[2]DAILY from archive'!$D$177:$D$332</definedName>
    <definedName name="__123Graph_XDAILYRATE" hidden="1">'[2]DAILY from archive'!$D$177:$D$332</definedName>
    <definedName name="__123Graph_XIBRD_LEND" hidden="1">[4]WB!$Q$9:$AK$9</definedName>
    <definedName name="__tab11">#REF!</definedName>
    <definedName name="__tab12">#REF!</definedName>
    <definedName name="__tab14">#REF!</definedName>
    <definedName name="__tab15">#REF!</definedName>
    <definedName name="__tab9">[9]Assumptions!#REF!</definedName>
    <definedName name="_1__123Graph_ACPI_ER_LOG" localSheetId="10" hidden="1">[4]ER!#REF!</definedName>
    <definedName name="_10Macros_Import_.qbop" localSheetId="10">[10]!'[Macros Import].qbop'</definedName>
    <definedName name="_11Macros_Import_.qbop">[10]!'[Macros Import].qbop'</definedName>
    <definedName name="_2__123Graph_ACPI_ER_LOG" hidden="1">[4]ER!#REF!</definedName>
    <definedName name="_3__123Graph_AIBA_IBRD" hidden="1">[4]WB!$Q$62:$AK$62</definedName>
    <definedName name="_4__123Graph_AWB_ADJ_PRJ" hidden="1">[4]WB!$Q$255:$AK$255</definedName>
    <definedName name="_5__123Graph_BCPI_ER_LOG" localSheetId="10" hidden="1">[4]ER!#REF!</definedName>
    <definedName name="_6__123Graph_BCPI_ER_LOG" hidden="1">[4]ER!#REF!</definedName>
    <definedName name="_7__123Graph_BIBA_IBRD" localSheetId="10" hidden="1">[4]WB!#REF!</definedName>
    <definedName name="_8__123Graph_BIBA_IBRD" hidden="1">[4]WB!#REF!</definedName>
    <definedName name="_9__123Graph_BWB_ADJ_PRJ" hidden="1">[4]WB!$Q$257:$AK$257</definedName>
    <definedName name="_COL1">[11]SimInp1:ModDef!$A$1:$V$130</definedName>
    <definedName name="_END94">'[12]End-94'!$D$102:$AS$189</definedName>
    <definedName name="_Fill" hidden="1">#REF!</definedName>
    <definedName name="_Filler" hidden="1">[13]A!$A$43:$A$598</definedName>
    <definedName name="_xlnm._FilterDatabase" localSheetId="3" hidden="1">'Aneksi nr.2'!#REF!</definedName>
    <definedName name="_xlnm._FilterDatabase" localSheetId="7" hidden="1">'Aneksi nr.3.1'!$A$7:$P$13</definedName>
    <definedName name="_xlnm._FilterDatabase" localSheetId="8" hidden="1">'Aneksi nr.3.2'!$A$4:$K$4</definedName>
    <definedName name="_Key2" localSheetId="10" hidden="1">[14]Contents!#REF!</definedName>
    <definedName name="_Key2" hidden="1">[14]Contents!#REF!</definedName>
    <definedName name="_MCV1">[15]Main!$E$64:$AH$64</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SUM2">[12]BoP!$G$174:$AR$216</definedName>
    <definedName name="_tab06">#REF!</definedName>
    <definedName name="_tab07">#REF!</definedName>
    <definedName name="_tab1">#REF!</definedName>
    <definedName name="_tab10">#REF!</definedName>
    <definedName name="_tab11" localSheetId="10">#REF!</definedName>
    <definedName name="_tab12" localSheetId="10">#REF!</definedName>
    <definedName name="_tab13">#REF!</definedName>
    <definedName name="_tab14" localSheetId="10">#REF!</definedName>
    <definedName name="_tab15" localSheetId="10">#REF!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4">#REF!</definedName>
    <definedName name="_tab5">#REF!</definedName>
    <definedName name="_tab6">#REF!</definedName>
    <definedName name="_tab7">#REF!</definedName>
    <definedName name="_tab8">#REF!</definedName>
    <definedName name="_tab9" localSheetId="10">[9]Assumptions!#REF!</definedName>
    <definedName name="_TB1">[16]SummaryCG!$A$4:$CL$77</definedName>
    <definedName name="_TB2">[16]CGRev!$A$4:$CL$43</definedName>
    <definedName name="_TB3">[16]CGExp!$A$4:$CL$86</definedName>
    <definedName name="_TB4">[16]CGExternal!$B$4:$CL$55</definedName>
    <definedName name="_TB5">[16]CGAuthMeth!$B$4:$CL$55</definedName>
    <definedName name="_TB6">[16]CGAuthMeth!$B$64:$CL$131</definedName>
    <definedName name="_TB7">[16]CGFin_Monthly!$B$4:$AC$73</definedName>
    <definedName name="_TB8">[16]CGFin_Monthly!$B$174:$AC$234</definedName>
    <definedName name="_WB1">[12]WB!$D$13:$AF$264</definedName>
    <definedName name="_WB2">[12]WB!$AG$13:$AQ$264</definedName>
    <definedName name="a">[17]Debt!$T$2</definedName>
    <definedName name="ACTIVATE" localSheetId="10">#REF!</definedName>
    <definedName name="ACTIVATE">#REF!</definedName>
    <definedName name="AID">#REF!</definedName>
    <definedName name="AlPr_TB_1">#REF!</definedName>
    <definedName name="AlPr_TB_1b">#REF!</definedName>
    <definedName name="ALTBCA">[15]QQ!$E$11:$AH$11</definedName>
    <definedName name="ALTNGDP_R">[15]Q4!$E$53:$AH$53</definedName>
    <definedName name="ALTPCPI">[15]Q6!$E$27:$AH$27</definedName>
    <definedName name="ams" localSheetId="5" hidden="1">{"Main Economic Indicators",#N/A,FALSE,"C"}</definedName>
    <definedName name="ams" localSheetId="10" hidden="1">{"Main Economic Indicators",#N/A,FALSE,"C"}</definedName>
    <definedName name="ams" hidden="1">{"Main Economic Indicators",#N/A,FALSE,"C"}</definedName>
    <definedName name="amstwo" localSheetId="5" hidden="1">{"Main Economic Indicators",#N/A,FALSE,"C"}</definedName>
    <definedName name="amstwo" localSheetId="10" hidden="1">{"Main Economic Indicators",#N/A,FALSE,"C"}</definedName>
    <definedName name="amstwo" hidden="1">{"Main Economic Indicators",#N/A,FALSE,"C"}</definedName>
    <definedName name="anscount" hidden="1">1</definedName>
    <definedName name="APr_1">#REF!</definedName>
    <definedName name="APr_1b">#REF!</definedName>
    <definedName name="APr_2">#REF!</definedName>
    <definedName name="Apr_2b">#REF!</definedName>
    <definedName name="Apr_Diffb">#REF!</definedName>
    <definedName name="Assistance">#REF!</definedName>
    <definedName name="assu" localSheetId="10">#REF!</definedName>
    <definedName name="assu">#REF!</definedName>
    <definedName name="ASSUMPN2">#REF!</definedName>
    <definedName name="ATS">#REF!</definedName>
    <definedName name="Balance_of_payments">#REF!</definedName>
    <definedName name="basktind">[18]Bask_fd!$BR$9:$CE$51</definedName>
    <definedName name="basktinf" localSheetId="10">[18]Bask_fd!#REF!</definedName>
    <definedName name="basktinf">[18]Bask_fd!#REF!</definedName>
    <definedName name="basktinf12\" localSheetId="10">[18]Bask_fd!#REF!</definedName>
    <definedName name="basktinf12\">[18]Bask_fd!#REF!</definedName>
    <definedName name="BCA">[15]QQ!$E$9:$AH$9</definedName>
    <definedName name="BCA_GDP">[15]QQ!$E$10:$AH$10</definedName>
    <definedName name="BCA_NGDP">#REF!</definedName>
    <definedName name="BE">[15]Q6!$E$137:$AH$137</definedName>
    <definedName name="BEA">[15]QQ!$E$140:$AH$140</definedName>
    <definedName name="BEC">#REF!</definedName>
    <definedName name="BED">#REF!</definedName>
    <definedName name="BED_6">#REF!</definedName>
    <definedName name="BEO">[15]Q6!$E$142:$AH$142</definedName>
    <definedName name="BER">[15]QQ!$E$141:$AH$141</definedName>
    <definedName name="BESD">[15]Q7!$E$42:$AH$42</definedName>
    <definedName name="BF">[15]QQ!$E$55:$AH$55</definedName>
    <definedName name="BFD">[15]QQ!$E$58:$AH$58</definedName>
    <definedName name="BFDA">[15]Q6!$E$60:$AH$60</definedName>
    <definedName name="BFDI">[15]Q6!$E$63:$AH$63</definedName>
    <definedName name="BFDIL">[15]QQ!$E$65:$AH$65</definedName>
    <definedName name="BFL_D">[15]DA!$E$49:$AH$49</definedName>
    <definedName name="BFO">[15]QQ!$E$90:$AH$90</definedName>
    <definedName name="BFOA">[15]Q6!$E$98:$AH$98</definedName>
    <definedName name="BFOAG">[15]QQ!$E$100:$AH$100</definedName>
    <definedName name="BFOAP">[15]Q6!$E$101:$AH$101</definedName>
    <definedName name="BFOG">[15]Q6!$E$93:$AH$93</definedName>
    <definedName name="BFOL">[15]QQ!$E$104:$AH$104</definedName>
    <definedName name="BFOL_B">[15]QQ!$E$118:$AH$118</definedName>
    <definedName name="BFOL_G">[15]QQ!$E$113:$AH$113</definedName>
    <definedName name="BFOL_L">#REF!</definedName>
    <definedName name="BFOL_O">[15]Q6!$E$120:$AH$120</definedName>
    <definedName name="BFOL_S">#REF!</definedName>
    <definedName name="BFOLB">#REF!</definedName>
    <definedName name="BFOLG">[15]Q6!$E$107:$AH$107</definedName>
    <definedName name="BFOLG_L">#REF!</definedName>
    <definedName name="BFOLP">[15]Q6!$E$109:$AH$109</definedName>
    <definedName name="BFOP">[15]Q6!$E$95:$AH$95</definedName>
    <definedName name="BFP">[15]QQ!$E$68:$AH$68</definedName>
    <definedName name="BFPA">[15]Q6!$E$75:$AH$75</definedName>
    <definedName name="BFPAG">[15]QQ!$E$77:$AH$77</definedName>
    <definedName name="BFPG">[15]Q6!$E$72:$AH$72</definedName>
    <definedName name="BFPL">[15]Q6!$E$78:$AH$78</definedName>
    <definedName name="BFPLBN">#REF!</definedName>
    <definedName name="BFPLD">[15]QQ!$E$83:$AH$83</definedName>
    <definedName name="BFPLD_G">#REF!</definedName>
    <definedName name="BFPLDG">[15]Q6!$E$88:$AH$88</definedName>
    <definedName name="BFPLDP">[15]Q6!$E$86:$AH$86</definedName>
    <definedName name="BFPLE">[15]Q6!$E$81:$AH$81</definedName>
    <definedName name="BFPLE_G">#REF!</definedName>
    <definedName name="BFPLMM">#REF!</definedName>
    <definedName name="BFPP">[15]Q6!$E$70:$AH$70</definedName>
    <definedName name="BFRA">[15]QQ!$E$123:$AH$123</definedName>
    <definedName name="BFUND">[15]Q6!$E$115:$AH$115</definedName>
    <definedName name="BGS">[15]Q6!$E$13:$AH$13</definedName>
    <definedName name="BI">[15]Q6!$E$32:$AH$32</definedName>
    <definedName name="BIC">[15]Q6!$E$35:$AH$35</definedName>
    <definedName name="BID">[15]Q6!$E$38:$AH$38</definedName>
    <definedName name="BIL">[19]Work!$B$26:$AG$97</definedName>
    <definedName name="BIP">#REF!</definedName>
    <definedName name="BK">[15]Q6!$E$48:$AH$48</definedName>
    <definedName name="BKF">[15]QQ!$E$51:$AH$51</definedName>
    <definedName name="BKF_6">[15]Q6!$E$139:$AH$139</definedName>
    <definedName name="BKFA">#REF!</definedName>
    <definedName name="BKO">[15]Q6!$E$52:$AH$52</definedName>
    <definedName name="BM">[15]Q6!$E$24:$AH$24</definedName>
    <definedName name="BMG">[15]Q6!$E$27:$AH$27</definedName>
    <definedName name="BMII">[15]QQ!$E$40:$AH$40</definedName>
    <definedName name="BMII_7">[15]Q7!$E$40:$AH$40</definedName>
    <definedName name="BMS">[15]Q6!$E$29:$AH$29</definedName>
    <definedName name="BOP">[15]Q6!$E$130:$AH$130</definedName>
    <definedName name="BOP_GDP">[15]Q6!$E$131:$AH$131</definedName>
    <definedName name="BRASS">[15]QQ!$E$150:$AH$150</definedName>
    <definedName name="BRASS_6">[15]Q6!$E$126:$AH$126</definedName>
    <definedName name="BRO">#REF!</definedName>
    <definedName name="BTR">[15]Q6!$E$42:$AH$42</definedName>
    <definedName name="BTRG">[15]Q6!$E$44:$AH$44</definedName>
    <definedName name="BTRP">[15]Q6!$E$45:$AH$45</definedName>
    <definedName name="budfin">#REF!</definedName>
    <definedName name="budget_financing">#REF!</definedName>
    <definedName name="BX">[15]Q6!$E$16:$AH$16</definedName>
    <definedName name="BXG">[15]Q6!$E$19:$AH$19</definedName>
    <definedName name="BXS">[15]Q6!$E$21:$AH$21</definedName>
    <definedName name="CAD">#REF!</definedName>
    <definedName name="CalcMCV_4">[15]Q4!$E$58:$AH$58</definedName>
    <definedName name="categories">#REF!</definedName>
    <definedName name="CCODE">#REF!</definedName>
    <definedName name="Ceiling_on_net_domestic_credit_to_the_government">#REF!</definedName>
    <definedName name="CHANGESWRITE">#REF!</definedName>
    <definedName name="CHART_4">[19]RED98DATA!$B$62:$CG$74</definedName>
    <definedName name="CHART1_3">[19]RED98DATA!$B$2:$BY$78</definedName>
    <definedName name="CHART10_11">[19]RED98DATA!$A$160:$CJ$249</definedName>
    <definedName name="CHART11">[19]RED98DATA!$A$253:$U$258</definedName>
    <definedName name="CHART14">[19]RED98DATA!$A$178:$F$197</definedName>
    <definedName name="CHART5_6">[19]RED98DATA!$A$79:$J$129</definedName>
    <definedName name="CHART7_8">[19]RED98DATA!$A$130:$BA$158</definedName>
    <definedName name="CHART9">[19]RED98DATA!$A$159:$AM$185</definedName>
    <definedName name="CHF">#REF!</definedName>
    <definedName name="CHK1.1">[15]Q1!$E$61:$AH$61</definedName>
    <definedName name="CHK2.1">[15]Main!$E$67:$AH$67</definedName>
    <definedName name="CHK2.2">[15]Main!$E$70:$AH$70</definedName>
    <definedName name="CHK2.3">[15]Main!$E$75:$AH$75</definedName>
    <definedName name="CHK3.1">[15]Q3!$E$61:$AH$61</definedName>
    <definedName name="CHK5.1">[15]Q5!$E$107:$AH$107</definedName>
    <definedName name="CNY">#REF!</definedName>
    <definedName name="cont" localSheetId="10">#REF!</definedName>
    <definedName name="cont">#REF!</definedName>
    <definedName name="CONTENTS">#REF!</definedName>
    <definedName name="Copyfrom">#REF!</definedName>
    <definedName name="COUNTER" localSheetId="10">#REF!</definedName>
    <definedName name="COUNTER">#REF!</definedName>
    <definedName name="CPF">[12]CPFs!$F$13:$AF$84</definedName>
    <definedName name="cpi">[19]Work!$ER$4:$FK$97</definedName>
    <definedName name="cpi_cmp">#REF!</definedName>
    <definedName name="cpi_nsa">[19]Work!$FM$5:$GF$97</definedName>
    <definedName name="Current_account">#REF!</definedName>
    <definedName name="CurrVintage">'[20]A Current Data'!$D$60</definedName>
    <definedName name="D">[15]DA!$E$9:$AH$9</definedName>
    <definedName name="D_ALTBCA_GDP">[21]DA!$E$78:$AH$78</definedName>
    <definedName name="D_ALTNGDP_R">[21]DA!$E$26:$AH$26</definedName>
    <definedName name="D_ALTNGDP_RG">[21]DA!$E$27:$AH$27</definedName>
    <definedName name="D_ALTPCPI">[21]DA!$E$50:$AH$50</definedName>
    <definedName name="D_ALTPCPIG">[21]DA!$E$51:$AH$51</definedName>
    <definedName name="D_B">[15]DA!$E$22:$AH$22</definedName>
    <definedName name="D_BCA_GDP">[21]DA!$E$77:$AH$77</definedName>
    <definedName name="D_BFD">[21]DA!$E$85:$AH$85</definedName>
    <definedName name="D_BFL">[21]DA!$E$120:$AH$120</definedName>
    <definedName name="D_BFL_D">#REF!</definedName>
    <definedName name="D_BFL_S">[21]DA!$E$121:$AH$121</definedName>
    <definedName name="D_BFLG">[21]DA!$E$122:$AH$122</definedName>
    <definedName name="D_BFOP">[21]DA!$E$87:$AH$87</definedName>
    <definedName name="D_BFPP">[21]DA!$E$86:$AH$86</definedName>
    <definedName name="D_BFRA1">[21]DA!$E$93:$AH$93</definedName>
    <definedName name="D_BFX">[21]DA!$E$91:$AH$91</definedName>
    <definedName name="D_BFXG">[21]DA!$E$89:$AH$89</definedName>
    <definedName name="D_BFXP">[21]DA!$E$84:$AH$84</definedName>
    <definedName name="D_BRASS">[21]DA!$E$118:$AH$118</definedName>
    <definedName name="D_CalcNGS">[21]DA!$E$46:$AH$46</definedName>
    <definedName name="D_CalcNMG_R">[21]DA!$E$73:$AH$73</definedName>
    <definedName name="D_CalcNXG_R">[21]DA!$E$70:$AH$70</definedName>
    <definedName name="D_D">[21]DA!$E$117:$AH$117</definedName>
    <definedName name="D_D_B">[21]DA!$E$114:$AH$114</definedName>
    <definedName name="D_D_Bdiff">[21]DA!$E$105:$AH$105</definedName>
    <definedName name="D_D_Bdiff1">[21]DA!$E$106:$AH$106</definedName>
    <definedName name="D_D_G">[21]DA!$E$115:$AH$115</definedName>
    <definedName name="D_D_Gdiff">[21]DA!$E$102:$AH$102</definedName>
    <definedName name="D_D_Gdiff1">[21]DA!$E$103:$AH$103</definedName>
    <definedName name="D_D_S">[21]DA!$E$116:$AH$116</definedName>
    <definedName name="D_D_Sdiff">#REF!</definedName>
    <definedName name="D_D_Sdiff1">#REF!</definedName>
    <definedName name="D_DA">[21]DA!$E$119:$AH$119</definedName>
    <definedName name="D_DAdiff">[21]DA!$E$111:$AH$111</definedName>
    <definedName name="D_DAdiff1">[21]DA!$E$112:$AH$112</definedName>
    <definedName name="D_Ddiff">[21]DA!$E$99:$AH$99</definedName>
    <definedName name="D_Ddiff1">[21]DA!$E$100:$AH$100</definedName>
    <definedName name="D_DSdiff">[21]DA!$E$108:$AH$108</definedName>
    <definedName name="D_DSdiff1">[21]DA!$E$109:$AH$109</definedName>
    <definedName name="D_EDNA">[21]DA!$E$17:$AH$17</definedName>
    <definedName name="D_ENDA">[21]DA!$E$16:$AH$16</definedName>
    <definedName name="D_G">[15]DA!$E$21:$AH$21</definedName>
    <definedName name="D_GCB">[21]DA!$E$62:$AH$62</definedName>
    <definedName name="D_GGB">[21]DA!$E$63:$AH$63</definedName>
    <definedName name="D_Ind">[12]DSA!$G$7:$AU$96</definedName>
    <definedName name="D_L">[15]Q7!$E$13:$AH$13</definedName>
    <definedName name="D_MCV">[21]DA!$E$10:$AH$10</definedName>
    <definedName name="D_MCV_B">[21]DA!$E$12:$AH$12</definedName>
    <definedName name="D_MCV_D">[21]DA!$E$13:$AH$13</definedName>
    <definedName name="D_MCV_N">[21]DA!$E$9:$AH$9</definedName>
    <definedName name="D_MCV_T">[21]DA!$E$11:$AH$11</definedName>
    <definedName name="D_NGDP">[21]DA!$E$35:$AH$35</definedName>
    <definedName name="D_NGDP_D">[21]DA!$E$57:$AH$57</definedName>
    <definedName name="D_NGDP_DAQ">[21]DA!$E$59:$AH$59</definedName>
    <definedName name="D_NGDP_DQ">#REF!</definedName>
    <definedName name="D_NGDP_RG">[21]DA!$E$28:$AH$28</definedName>
    <definedName name="D_NGDP_RGAQ">[21]DA!$E$30:$AH$30</definedName>
    <definedName name="D_NGDP_RGQ">[21]DA!$E$29:$AH$29</definedName>
    <definedName name="D_NGDPD">[21]DA!$E$36:$AH$36</definedName>
    <definedName name="D_NGDPDPC">[21]DA!$E$39:$AH$39</definedName>
    <definedName name="D_NGS">[21]DA!$E$44:$AH$44</definedName>
    <definedName name="D_NMG_R">[21]DA!$E$72:$AH$72</definedName>
    <definedName name="D_NSDGDP">[21]DA!$E$42:$AH$42</definedName>
    <definedName name="D_NSDGDP_R">[21]DA!$E$32:$AH$32</definedName>
    <definedName name="D_NTDD_RG">[21]DA!$E$21:$AH$21</definedName>
    <definedName name="D_NTDD_RGAQ">[21]DA!$E$23:$AH$23</definedName>
    <definedName name="D_NTDD_RGQ">[21]DA!$E$22:$AH$22</definedName>
    <definedName name="D_NXG_R">[21]DA!$E$69:$AH$69</definedName>
    <definedName name="D_O">[15]Q7!$E$23:$AH$23</definedName>
    <definedName name="D_OTB">[21]DA!$E$67:$AH$67</definedName>
    <definedName name="D_PCPI">#REF!</definedName>
    <definedName name="D_PCPIAQ">#REF!</definedName>
    <definedName name="D_PCPIG">[21]DA!$E$52:$AH$52</definedName>
    <definedName name="D_PCPIGAQ">[21]DA!$E$54:$AH$54</definedName>
    <definedName name="D_PCPIGQ">[21]DA!$E$53:$AH$53</definedName>
    <definedName name="D_PCPIQ">#REF!</definedName>
    <definedName name="D_PPPPC">[21]DA!$E$40:$AH$40</definedName>
    <definedName name="D_PPPWGT">[21]DA!$E$37:$AH$37</definedName>
    <definedName name="D_S">[15]Q7!$E$16:$AH$16</definedName>
    <definedName name="D_SRM">[15]Q7!$E$34:$AH$34</definedName>
    <definedName name="D_SY">#REF!</definedName>
    <definedName name="D_WPCP33_D">[21]DA!$E$66:$AH$66</definedName>
    <definedName name="DA">[15]DA!$E$33:$AH$33</definedName>
    <definedName name="date">#REF!</definedName>
    <definedName name="DATES" localSheetId="10">[19]RED98DATA!#REF!</definedName>
    <definedName name="DATES">[19]RED98DATA!#REF!</definedName>
    <definedName name="DATES_Q">#REF!</definedName>
    <definedName name="datesreer">#REF!</definedName>
    <definedName name="datesweo">#REF!</definedName>
    <definedName name="datesweo1">#REF!</definedName>
    <definedName name="datesweo2">#REF!</definedName>
    <definedName name="DB">[15]Q7!$E$28:$AH$28</definedName>
    <definedName name="DG">[15]Q7!$E$27:$AH$27</definedName>
    <definedName name="DG_S">[15]Q7!$E$18:$AH$18</definedName>
    <definedName name="Dhjetor_Ar_TOT_Lek" localSheetId="10">'[22]2003'!#REF!</definedName>
    <definedName name="Dhjetor_Ar_TOT_Lek">'[22]2003'!#REF!</definedName>
    <definedName name="Dhjetor_Ar_TOT_Valute" localSheetId="10">'[22]2003'!#REF!</definedName>
    <definedName name="Dhjetor_Ar_TOT_Valute">'[22]2003'!#REF!</definedName>
    <definedName name="Discount_NC">'[23]Triangle private'!$C$17</definedName>
    <definedName name="DiscountRate">#REF!</definedName>
    <definedName name="DKK">#REF!</definedName>
    <definedName name="DM">#REF!</definedName>
    <definedName name="DO">[15]Q7!$E$29:$AH$29</definedName>
    <definedName name="doc">[19]DOC!$A$1:$L$43</definedName>
    <definedName name="DOCFILE">#REF!</definedName>
    <definedName name="DS">[15]DA!$E$38:$AH$38</definedName>
    <definedName name="DSA_Assumptions">[12]DSA!$G$666:$AJ$698</definedName>
    <definedName name="DSDSI">[15]Q7!$E$42:$AH$42</definedName>
    <definedName name="DSDSP">[15]Q7!$E$52:$AH$52</definedName>
    <definedName name="DSI">[15]Q7!$E$46:$AH$46</definedName>
    <definedName name="DSP">[15]Q7!$E$56:$AH$56</definedName>
    <definedName name="DSPG">[15]Q7!$E$58:$AH$58</definedName>
    <definedName name="DTS">#REF!</definedName>
    <definedName name="EBRD">[12]EBRD!$D$14:$AM$120</definedName>
    <definedName name="ECU">#REF!</definedName>
    <definedName name="EDNA">[15]QQ!$E$151:$AH$151</definedName>
    <definedName name="EdssBatchRange">#REF!</definedName>
    <definedName name="EDSSDESCRIPTOR">#REF!</definedName>
    <definedName name="EDSSFILE">#REF!</definedName>
    <definedName name="EDSSNAME">#REF!</definedName>
    <definedName name="EDSSTABLES">#REF!</definedName>
    <definedName name="EDSSTIME">#REF!</definedName>
    <definedName name="EISCODE">#REF!</definedName>
    <definedName name="empty">[15]Q5!$DZ$1</definedName>
    <definedName name="ENDA">[15]QQ!$E$147:$AH$147</definedName>
    <definedName name="endrit" localSheetId="5" hidden="1">{"Main Economic Indicators",#N/A,FALSE,"C"}</definedName>
    <definedName name="endrit" localSheetId="10" hidden="1">{"Main Economic Indicators",#N/A,FALSE,"C"}</definedName>
    <definedName name="endrit" hidden="1">{"Main Economic Indicators",#N/A,FALSE,"C"}</definedName>
    <definedName name="ergferger" localSheetId="5" hidden="1">{"Main Economic Indicators",#N/A,FALSE,"C"}</definedName>
    <definedName name="ergferger" localSheetId="10" hidden="1">{"Main Economic Indicators",#N/A,FALSE,"C"}</definedName>
    <definedName name="ergferger" hidden="1">{"Main Economic Indicators",#N/A,FALSE,"C"}</definedName>
    <definedName name="ESP">#REF!</definedName>
    <definedName name="Excel_BuiltIn_Print_Area">#REF!</definedName>
    <definedName name="ExitWRS">[15]Main!$AB$25</definedName>
    <definedName name="EXTERNAL">#REF!</definedName>
    <definedName name="F">#REF!</definedName>
    <definedName name="FIM">#REF!</definedName>
    <definedName name="FINAN">#REF!</definedName>
    <definedName name="FINANC">#REF!</definedName>
    <definedName name="Fisc">[12]BoP!$G$365:$AK$434</definedName>
    <definedName name="FLRES">#REF!</definedName>
    <definedName name="FLRESC">#REF!</definedName>
    <definedName name="FMB">[15]Q4!$E$51:$AH$51</definedName>
    <definedName name="Foreign_liabilities">#REF!</definedName>
    <definedName name="FRF">#REF!</definedName>
    <definedName name="GapDifSum">#REF!</definedName>
    <definedName name="GapRead">#REF!</definedName>
    <definedName name="GapWrite">#REF!</definedName>
    <definedName name="GBP">#REF!</definedName>
    <definedName name="GCB">[15]Q4!$E$18:$AH$18</definedName>
    <definedName name="GCB_NGDP">[15]Q7!$E$19:$AH$19</definedName>
    <definedName name="GCD">[15]Q4!$E$21:$AH$21</definedName>
    <definedName name="GCEI">[15]Q4!$E$16:$AH$16</definedName>
    <definedName name="GCENL">[15]Q4!$E$13:$AH$13</definedName>
    <definedName name="GCND">[15]Q4!$E$24:$AH$24</definedName>
    <definedName name="GCND_NGDP">[15]Q4!$E$25:$AH$25</definedName>
    <definedName name="GCRG">[15]Q4!$E$10:$AH$10</definedName>
    <definedName name="GEORED98.XLS">[19]RED98DATA!$B$2:$BW$78</definedName>
    <definedName name="GGB">[15]Q4!$E$40:$AH$40</definedName>
    <definedName name="GGB_NGDP">[15]Q7!$E$41:$AH$41</definedName>
    <definedName name="GGD">[15]Q4!$E$43:$AH$43</definedName>
    <definedName name="GGED">[15]Q4!$E$35:$AH$35</definedName>
    <definedName name="GGEI">[15]Q4!$E$38:$AH$38</definedName>
    <definedName name="GGENL">[15]Q4!$E$32:$AH$32</definedName>
    <definedName name="GGND">[15]Q4!$E$46:$AH$46</definedName>
    <definedName name="GGRG">[15]Q4!$E$29:$AH$29</definedName>
    <definedName name="GOVERNMENT" localSheetId="10">#REF!</definedName>
    <definedName name="GOVERNMENT">#REF!</definedName>
    <definedName name="Grac_IDA">#REF!</definedName>
    <definedName name="Grace_IDA">#REF!</definedName>
    <definedName name="Grace_NC">'[23]Triangle private'!$C$14</definedName>
    <definedName name="Gross_reserves">#REF!</definedName>
    <definedName name="Gusht_Ar_TOT_Lek" localSheetId="10">'[22]2003'!#REF!</definedName>
    <definedName name="Gusht_Ar_TOT_Lek">'[22]2003'!#REF!</definedName>
    <definedName name="Gusht_Ar_TOT_Valute" localSheetId="10">'[22]2003'!#REF!</definedName>
    <definedName name="Gusht_Ar_TOT_Valute">'[22]2003'!#REF!</definedName>
    <definedName name="HERE">#REF!</definedName>
    <definedName name="IM">[12]BoP!$G$259:$AR$307</definedName>
    <definedName name="IMF">[12]IMF!$C$5:$AP$55</definedName>
    <definedName name="In_millions_of_lei">#REF!</definedName>
    <definedName name="In_millions_of_U.S._dollars">#REF!</definedName>
    <definedName name="INDIC">#REF!</definedName>
    <definedName name="Indicators">#REF!</definedName>
    <definedName name="INTEREST">[24]Aid:Services!$A$39:$AJ$46</definedName>
    <definedName name="Interest_NC">'[23]Triangle private'!$C$16</definedName>
    <definedName name="InterestRate">#REF!</definedName>
    <definedName name="ISD">#REF!</definedName>
    <definedName name="ITL">#REF!</definedName>
    <definedName name="Janar_Ar_TOT_Lek" localSheetId="10">'[22]2003'!#REF!</definedName>
    <definedName name="Janar_Ar_TOT_Lek">'[22]2003'!#REF!</definedName>
    <definedName name="Janar_Ar_TOT_Valute" localSheetId="10">'[22]2003'!#REF!</definedName>
    <definedName name="Janar_Ar_TOT_Valute">'[22]2003'!#REF!</definedName>
    <definedName name="JPY">#REF!</definedName>
    <definedName name="KA">#REF!</definedName>
    <definedName name="KEND">#REF!</definedName>
    <definedName name="KMENU">#REF!</definedName>
    <definedName name="Korrik_Ar_TOT_Lek" localSheetId="10">'[22]2003'!#REF!</definedName>
    <definedName name="Korrik_Ar_TOT_Lek">'[22]2003'!#REF!</definedName>
    <definedName name="Korrik_Ar_TOT_Valute" localSheetId="10">'[22]2003'!#REF!</definedName>
    <definedName name="Korrik_Ar_TOT_Valute">'[22]2003'!#REF!</definedName>
    <definedName name="KWD">#REF!</definedName>
    <definedName name="latest1998">#REF!</definedName>
    <definedName name="LCM">[15]Q3!$E$46:$AH$46</definedName>
    <definedName name="LE">[15]Q3!$E$13:$AH$13</definedName>
    <definedName name="LEM">[15]Q3!$E$52:$AH$52</definedName>
    <definedName name="LHEM">[15]Q3!$E$34:$AH$34</definedName>
    <definedName name="LHM">[15]Q3!$E$55:$AH$55</definedName>
    <definedName name="LIPM">[15]Q3!$E$43:$AH$43</definedName>
    <definedName name="liquidity_reserve">#REF!</definedName>
    <definedName name="LLF">[15]Q3!$E$10:$AH$10</definedName>
    <definedName name="LP">[15]Q6!$E$19:$AH$19</definedName>
    <definedName name="LULCM">[15]Q3!$E$37:$AH$37</definedName>
    <definedName name="LUR">[15]Q3!$E$16:$AH$16</definedName>
    <definedName name="Lyon">[25]C!$O$1</definedName>
    <definedName name="MACRO" localSheetId="10">#REF!</definedName>
    <definedName name="MACRO">#REF!</definedName>
    <definedName name="MACROS">#REF!</definedName>
    <definedName name="Maj_Ar_TOT_Lek" localSheetId="10">'[22]2003'!#REF!</definedName>
    <definedName name="Maj_Ar_TOT_Lek">'[22]2003'!#REF!</definedName>
    <definedName name="Maj_Ar_TOT_Valute" localSheetId="10">'[22]2003'!#REF!</definedName>
    <definedName name="Maj_Ar_TOT_Valute">'[22]2003'!#REF!</definedName>
    <definedName name="Mars_Ar_TOT_Lek">#REF!</definedName>
    <definedName name="Mars_Ar_TOT_Valute">#REF!</definedName>
    <definedName name="Maturity_NC">'[23]Triangle private'!$C$15</definedName>
    <definedName name="MCV">[15]Main!$E$63:$AH$63</definedName>
    <definedName name="MCV_B">[15]QQ!$E$157:$AH$157</definedName>
    <definedName name="MCV_B1">[15]Q6!$E$158:$AH$158</definedName>
    <definedName name="MCV_D">[15]DA!$E$62:$AH$62</definedName>
    <definedName name="MCV_D1">[15]DA!$E$63:$AH$63</definedName>
    <definedName name="MCV_N">[15]Q4!$E$58:$AH$58</definedName>
    <definedName name="MCV_N1">[15]Q1!$E$59:$AH$59</definedName>
    <definedName name="MCV_T">[15]Micro!$E$103:$AH$103</definedName>
    <definedName name="MCV_T1">[15]Q5!$E$104:$AH$104</definedName>
    <definedName name="MIDDLE" localSheetId="10">#REF!</definedName>
    <definedName name="MIDDLE">#REF!</definedName>
    <definedName name="MNT_1_TB">#REF!</definedName>
    <definedName name="MNT_2_TB">#REF!</definedName>
    <definedName name="MNT_3_TB">#REF!</definedName>
    <definedName name="mod1.03" localSheetId="10">[11]ModDef!#REF!</definedName>
    <definedName name="mod1.03">[11]ModDef!#REF!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utQ">#REF!</definedName>
    <definedName name="MS_BCA_GDP">[15]Q3!$E$27:$AH$27</definedName>
    <definedName name="MS_BMG">[15]Q3!$E$29:$AH$29</definedName>
    <definedName name="MS_BXG">[15]Q3!$E$28:$AH$28</definedName>
    <definedName name="MS_GCB_NGDP">[15]Q3!$E$19:$AH$19</definedName>
    <definedName name="MS_GGB_NGDP">[15]Q3!$E$20:$AH$20</definedName>
    <definedName name="MS_LUR">[15]Q3!$E$15:$AH$15</definedName>
    <definedName name="MS_NGDP">[15]Q3!$E$12:$AH$12</definedName>
    <definedName name="MS_NGDP_RG">[15]Q3!$E$9:$AH$9</definedName>
    <definedName name="MS_PCPIG">[15]Q3!$E$16:$AH$16</definedName>
    <definedName name="MS_TMG_RPCH">[15]Q3!$E$24:$AH$24</definedName>
    <definedName name="MS_TXG_RPCH">[15]Q3!$E$23:$AH$23</definedName>
    <definedName name="mt_moneyprog">#REF!</definedName>
    <definedName name="MTPROJ">#REF!</definedName>
    <definedName name="namehp" localSheetId="10">[26]SA_HP!#REF!</definedName>
    <definedName name="namehp">[26]SA_HP!#REF!</definedName>
    <definedName name="NAMES">#REF!</definedName>
    <definedName name="NAMES_Q">#REF!</definedName>
    <definedName name="namesreer">#REF!</definedName>
    <definedName name="namesweo">#REF!</definedName>
    <definedName name="NC_R">[15]Q1!$E$8:$AH$8</definedName>
    <definedName name="NCG">[15]Main!$E$8:$AH$8</definedName>
    <definedName name="NCG_R">[15]Q4!$E$11:$AH$11</definedName>
    <definedName name="NCP">[15]Main!$E$11:$AH$11</definedName>
    <definedName name="NCP_R">[15]Q4!$E$14:$AH$14</definedName>
    <definedName name="Nentor_Ar_TOT_Lek" localSheetId="10">'[22]2003'!#REF!</definedName>
    <definedName name="Nentor_Ar_TOT_Lek">'[22]2003'!#REF!</definedName>
    <definedName name="Nentor_Ar_TOT_Valute" localSheetId="10">'[22]2003'!#REF!</definedName>
    <definedName name="Nentor_Ar_TOT_Valute">'[22]2003'!#REF!</definedName>
    <definedName name="newname" localSheetId="10" hidden="1">[12]ER!#REF!</definedName>
    <definedName name="newname" hidden="1">[12]ER!#REF!</definedName>
    <definedName name="newname2" localSheetId="5" hidden="1">{#N/A,#N/A,FALSE,"I";#N/A,#N/A,FALSE,"J";#N/A,#N/A,FALSE,"K";#N/A,#N/A,FALSE,"L";#N/A,#N/A,FALSE,"M";#N/A,#N/A,FALSE,"N";#N/A,#N/A,FALSE,"O"}</definedName>
    <definedName name="newname2" localSheetId="10" hidden="1">{#N/A,#N/A,FALSE,"I";#N/A,#N/A,FALSE,"J";#N/A,#N/A,FALSE,"K";#N/A,#N/A,FALSE,"L";#N/A,#N/A,FALSE,"M";#N/A,#N/A,FALSE,"N";#N/A,#N/A,FALSE,"O"}</definedName>
    <definedName name="newname2" hidden="1">{#N/A,#N/A,FALSE,"I";#N/A,#N/A,FALSE,"J";#N/A,#N/A,FALSE,"K";#N/A,#N/A,FALSE,"L";#N/A,#N/A,FALSE,"M";#N/A,#N/A,FALSE,"N";#N/A,#N/A,FALSE,"O"}</definedName>
    <definedName name="newname3" localSheetId="5" hidden="1">{"ca",#N/A,FALSE,"Detailed BOP";"ka",#N/A,FALSE,"Detailed BOP";"btl",#N/A,FALSE,"Detailed BOP";#N/A,#N/A,FALSE,"Debt  Stock TBL";"imfprint",#N/A,FALSE,"IMF";"nirprintview",#N/A,FALSE,"NIR";"tradeprint",#N/A,FALSE,"Trade";"imfdebtservice",#N/A,FALSE,"IMF"}</definedName>
    <definedName name="newname3" localSheetId="10" hidden="1">{"ca",#N/A,FALSE,"Detailed BOP";"ka",#N/A,FALSE,"Detailed BOP";"btl",#N/A,FALSE,"Detailed BOP";#N/A,#N/A,FALSE,"Debt  Stock TBL";"imfprint",#N/A,FALSE,"IMF";"nirprintview",#N/A,FALSE,"NIR";"tradeprint",#N/A,FALSE,"Trade";"imfdebtservice",#N/A,FALSE,"IMF"}</definedName>
    <definedName name="newname3" hidden="1">{"ca",#N/A,FALSE,"Detailed BOP";"ka",#N/A,FALSE,"Detailed BOP";"btl",#N/A,FALSE,"Detailed BOP";#N/A,#N/A,FALSE,"Debt  Stock TBL";"imfprint",#N/A,FALSE,"IMF";"nirprintview",#N/A,FALSE,"NIR";"tradeprint",#N/A,FALSE,"Trade";"imfdebtservice",#N/A,FALSE,"IMF"}</definedName>
    <definedName name="newname4" localSheetId="5" hidden="1">{"WEO",#N/A,FALSE,"T"}</definedName>
    <definedName name="newname4" localSheetId="10" hidden="1">{"WEO",#N/A,FALSE,"T"}</definedName>
    <definedName name="newname4" hidden="1">{"WEO",#N/A,FALSE,"T"}</definedName>
    <definedName name="newname5" localSheetId="5" hidden="1">{TRUE,TRUE,-0.5,-14.75,603,387,FALSE,TRUE,TRUE,TRUE,0,1,2,1,2,1,1,4,TRUE,TRUE,3,TRUE,1,TRUE,75,"Swvu.Print.","ACwvu.Print.",#N/A,FALSE,FALSE,1,0.75,0.6,0.5,1,"","",TRUE,FALSE,TRUE,FALSE,1,#N/A,1,1,#DIV/0!,FALSE,"Rwvu.Print.",#N/A,FALSE,FALSE,FALSE,1,65532,300,FALSE,FALSE,TRUE,TRUE,TRUE}</definedName>
    <definedName name="newname5" localSheetId="10" hidden="1">{TRUE,TRUE,-0.5,-14.75,603,387,FALSE,TRUE,TRUE,TRUE,0,1,2,1,2,1,1,4,TRUE,TRUE,3,TRUE,1,TRUE,75,"Swvu.Print.","ACwvu.Print.",#N/A,FALSE,FALSE,1,0.75,0.6,0.5,1,"","",TRUE,FALSE,TRUE,FALSE,1,#N/A,1,1,#DIV/0!,FALSE,"Rwvu.Print.",#N/A,FALSE,FALSE,FALSE,1,65532,300,FALSE,FALSE,TRUE,TRUE,TRUE}</definedName>
    <definedName name="newname5" hidden="1">{TRUE,TRUE,-0.5,-14.75,603,387,FALSE,TRUE,TRUE,TRUE,0,1,2,1,2,1,1,4,TRUE,TRUE,3,TRUE,1,TRUE,75,"Swvu.Print.","ACwvu.Print.",#N/A,FALSE,FALSE,1,0.75,0.6,0.5,1,"","",TRUE,FALSE,TRUE,FALSE,1,#N/A,1,1,#DIV/0!,FALSE,"Rwvu.Print.",#N/A,FALSE,FALSE,FALSE,1,65532,300,FALSE,FALSE,TRUE,TRUE,TRUE}</definedName>
    <definedName name="NFA_assumptions">#REF!</definedName>
    <definedName name="NFB_R">[15]Q1!$E$29:$AH$29</definedName>
    <definedName name="NFB_R_GDP">[15]Q1!$E$30:$AH$30</definedName>
    <definedName name="NFI">[15]Main!$E$20:$AH$20</definedName>
    <definedName name="NFI_R">[15]Q4!$E$23:$AH$23</definedName>
    <definedName name="NFIG">[15]Main!$E$23:$AH$23</definedName>
    <definedName name="NFIP">[15]Main!$E$26:$AH$26</definedName>
    <definedName name="NFP_VE" localSheetId="10">[11]Model!#REF!</definedName>
    <definedName name="NFP_VE">[11]Model!#REF!</definedName>
    <definedName name="NFP_VE_1" localSheetId="10">[11]Model!#REF!</definedName>
    <definedName name="NFP_VE_1">[11]Model!#REF!</definedName>
    <definedName name="NGDP">[15]Main!$E$47:$AH$47</definedName>
    <definedName name="NGDP_D">[15]Q3!$E$22:$AH$22</definedName>
    <definedName name="NGDP_D.ARQ">[15]Q2!$E$21:$CB$21</definedName>
    <definedName name="NGDP_D.Q">[15]Q2!$E$20:$CB$20</definedName>
    <definedName name="NGDP_D.YOY">[15]Q2!$E$22:$CB$22</definedName>
    <definedName name="NGDP_D.YOYAVG">[15]Q2!$L$23:$CB$23</definedName>
    <definedName name="NGDP_DG">[15]Q6!$E$23:$AH$23</definedName>
    <definedName name="NGDP_R">[15]Q4!$E$50:$AH$50</definedName>
    <definedName name="NGDP_R.ARQ">[15]Q2!$E$10:$CB$10</definedName>
    <definedName name="NGDP_R.Q">[15]Q2!$E$9:$CB$9</definedName>
    <definedName name="NGDP_R.YOY">[15]Q2!$E$11:$CB$11</definedName>
    <definedName name="NGDP_R.YOYAVG">[15]Q2!$L$12:$CB$12</definedName>
    <definedName name="NGDP_RG">[15]Q4!$E$51:$AH$51</definedName>
    <definedName name="NGK">#REF!</definedName>
    <definedName name="NGS">[15]Main!$E$50:$AH$50</definedName>
    <definedName name="NGS_NGDP">[15]Main!$E$51:$AH$51</definedName>
    <definedName name="NGSG">[15]Main!$E$53:$AH$53</definedName>
    <definedName name="NGSP">[15]Main!$E$56:$AH$56</definedName>
    <definedName name="NI">[15]Main!$E$14:$AH$14</definedName>
    <definedName name="NI_GDP">[15]Main!$E$16:$AH$16</definedName>
    <definedName name="NI_NGDP">[15]Main!$E$16:$AH$16</definedName>
    <definedName name="NI_R">[15]Q1!$E$17:$AH$17</definedName>
    <definedName name="NINV">[15]Main!$E$18:$AH$18</definedName>
    <definedName name="NINV_R">[15]Q4!$E$20:$AH$20</definedName>
    <definedName name="NINV_R_GDP">[15]Q1!$E$21:$AH$21</definedName>
    <definedName name="NM">[15]Main!$E$38:$AH$38</definedName>
    <definedName name="NM_R">[15]Q4!$E$41:$AH$41</definedName>
    <definedName name="NMG">[15]Main!$E$41:$AH$41</definedName>
    <definedName name="NMG_R">[15]Q1!$E$44:$AH$44</definedName>
    <definedName name="NMG_RG">[15]Q1!$E$45:$AH$45</definedName>
    <definedName name="NMS">[15]Main!$E$44:$AH$44</definedName>
    <definedName name="NMS_R">[15]Q1!$E$47:$AH$47</definedName>
    <definedName name="NOK">#REF!</definedName>
    <definedName name="Non_BRO">#REF!</definedName>
    <definedName name="NTDD_R">[15]Q1!$E$26:$AH$26</definedName>
    <definedName name="NTDD_R.ARQ">[15]Q2!$E$15:$CB$15</definedName>
    <definedName name="NTDD_R.Q">[15]Q2!$E$14:$CB$14</definedName>
    <definedName name="NTDD_R.YOY">[15]Q2!$E$16:$CB$16</definedName>
    <definedName name="NTDD_R.YOYAVG">[15]Q2!$L$17:$CB$17</definedName>
    <definedName name="NTDD_RG">[15]Q4!$E$27:$AH$27</definedName>
    <definedName name="NX">[15]Main!$E$29:$AH$29</definedName>
    <definedName name="NX_R">[15]Q4!$E$32:$AH$32</definedName>
    <definedName name="NXG">[15]Main!$E$32:$AH$32</definedName>
    <definedName name="NXG_R">[15]Q1!$E$35:$AH$35</definedName>
    <definedName name="NXG_RG">[15]Q1!$E$36:$AH$36</definedName>
    <definedName name="NXS">[15]Main!$E$35:$AH$35</definedName>
    <definedName name="NXS_R">[15]Q1!$E$38:$AH$38</definedName>
    <definedName name="outl" localSheetId="10">#REF!</definedName>
    <definedName name="outl">#REF!</definedName>
    <definedName name="outl2">#REF!</definedName>
    <definedName name="OUTLOOK">#REF!</definedName>
    <definedName name="OUTLOOK2">#REF!</definedName>
    <definedName name="p" localSheetId="10">[27]labels!#REF!</definedName>
    <definedName name="p">[27]labels!#REF!</definedName>
    <definedName name="Paym_Cap">[12]Debt!$G$249:$AQ$309</definedName>
    <definedName name="pchBMG">#REF!</definedName>
    <definedName name="pchBXG">#REF!</definedName>
    <definedName name="pchNM_R">[15]Q1!$E$42:$AH$42</definedName>
    <definedName name="pchNMG_R">[15]Q4!$E$45:$AH$45</definedName>
    <definedName name="pchNX_R">[15]Q1!$E$33:$AH$33</definedName>
    <definedName name="pchNXG_R">[15]Q4!$E$36:$AH$36</definedName>
    <definedName name="PCPI">[15]Q3!$E$25:$AH$25</definedName>
    <definedName name="PCPI.ARQ">[15]Q2!$E$26:$CB$26</definedName>
    <definedName name="PCPI.Q">[15]Q2!$E$25:$CB$25</definedName>
    <definedName name="PCPI.YOY">[15]Q2!$E$27:$CB$27</definedName>
    <definedName name="PCPI.YOYAVG">[15]Q2!$L$28:$CB$28</definedName>
    <definedName name="PCPIE">[15]Q3!$E$29:$AH$29</definedName>
    <definedName name="PCPIG">[15]Q6!$E$26:$AH$26</definedName>
    <definedName name="PEND">#REF!</definedName>
    <definedName name="PEOP" localSheetId="10">[11]Model!#REF!</definedName>
    <definedName name="PEOP">[11]Model!#REF!</definedName>
    <definedName name="PEOP_1" localSheetId="10">[11]Model!#REF!</definedName>
    <definedName name="PEOP_1">[11]Model!#REF!</definedName>
    <definedName name="per931_987">#REF!</definedName>
    <definedName name="PFP">[12]PFP!$C$5:$AG$59</definedName>
    <definedName name="PMENU">#REF!</definedName>
    <definedName name="PPPWGT">[15]Main!$E$65:$AH$65</definedName>
    <definedName name="Pr_tb_5">[16]Prj_Food!$A$10:$O$40</definedName>
    <definedName name="Pr_tb_6">[16]Prj_Fuel!$A$11:$P$38</definedName>
    <definedName name="Pr_tb_7">[16]Pr_Electr!$A$10:$I$34</definedName>
    <definedName name="Pr_tb_8">'[16]JunPrg_9899&amp;beyond'!$A$1332:$AE$1383</definedName>
    <definedName name="Pr_tb_9">'[16]JunPrg_9899&amp;beyond'!$A$1389:$AE$1457</definedName>
    <definedName name="Pr_tb_food0">'[16]JunPrg_9899&amp;beyond'!$A$883:$AE$900</definedName>
    <definedName name="Pr_tb_food1">'[16]JunPrg_9899&amp;beyond'!$A$912:$AE$944</definedName>
    <definedName name="Pr_tb_food2">'[16]JunPrg_9899&amp;beyond'!$A$946:$AE$984</definedName>
    <definedName name="Pr_tb_food3">'[16]JunPrg_9899&amp;beyond'!$A$985:$AE$1028</definedName>
    <definedName name="Pr_tb1">'[16]JunPrg_9899&amp;beyond'!$A$4:$AE$75</definedName>
    <definedName name="Pr_tb1b">'[16]JunPrg_9899&amp;beyond'!$A$1105:$AE$1176</definedName>
    <definedName name="Pr_tb2">'[16]JunPrg_9899&amp;beyond'!$A$150:$AE$190</definedName>
    <definedName name="Pr_tb2b">'[16]JunPrg_9899&amp;beyond'!$A$1206:$AE$1249</definedName>
    <definedName name="Pr_tb3">'[16]JunPrg_9899&amp;beyond'!$A$198:$AE$272</definedName>
    <definedName name="Pr_tb3b">'[16]JunPrg_9899&amp;beyond'!$A$1252:$AE$1327</definedName>
    <definedName name="Pr_tb4">'[16]JunPrg_9899&amp;beyond'!$A$1032:$AE$1089</definedName>
    <definedName name="Prill_Ar_TOT_Lek" localSheetId="10">'[22]2003'!#REF!</definedName>
    <definedName name="Prill_Ar_TOT_Lek">'[22]2003'!#REF!</definedName>
    <definedName name="Prill_Ar_TOT_Valute" localSheetId="10">'[22]2003'!#REF!</definedName>
    <definedName name="Prill_Ar_TOT_Valute">'[22]2003'!#REF!</definedName>
    <definedName name="print">#REF!</definedName>
    <definedName name="_xlnm.Print_Area" localSheetId="5">'Aneksi nr. 4'!$A$1:$J$37</definedName>
    <definedName name="_xlnm.Print_Area" localSheetId="10">'Aneksi nr. 4 '!$A$1:$J$33</definedName>
    <definedName name="_xlnm.Print_Area" localSheetId="0">'Aneksi nr.1'!$A$1:$M$34</definedName>
    <definedName name="_xlnm.Print_Area" localSheetId="1">'Aneksi nr.1.1'!$A$1:$O$28</definedName>
    <definedName name="_xlnm.Print_Area" localSheetId="3">'Aneksi nr.2'!$A$1:$M$41</definedName>
    <definedName name="_xlnm.Print_Area" localSheetId="8">'Aneksi nr.3.2'!$A$1:$K$126</definedName>
    <definedName name="_xlnm.Print_Area" localSheetId="9">'Aneksi nr.4 update '!$A$1:$M$20</definedName>
    <definedName name="_xlnm.Print_Area">#REF!</definedName>
    <definedName name="Print_Area_table10">#REF!</definedName>
    <definedName name="_xlnm.Print_Titles">[15]Micro!$A:$C,[15]Micro!$1:$7</definedName>
    <definedName name="PrintThis_Links">[15]Links!$A$1:$F$33</definedName>
    <definedName name="PTE">#REF!</definedName>
    <definedName name="Qershor_Ar_TOT_Lek" localSheetId="10">'[22]2003'!#REF!</definedName>
    <definedName name="Qershor_Ar_TOT_Lek">'[22]2003'!#REF!</definedName>
    <definedName name="Qershor_Ar_TOT_Valute" localSheetId="10">'[22]2003'!#REF!</definedName>
    <definedName name="Qershor_Ar_TOT_Valute">'[22]2003'!#REF!</definedName>
    <definedName name="REAL">#REF!</definedName>
    <definedName name="RED_BOP">[12]RED!$C$2:$AA$54</definedName>
    <definedName name="RED_D">[12]RED!$C$57:$AA$97</definedName>
    <definedName name="RED_DS">[12]RED!$AD$3:$AW$30</definedName>
    <definedName name="RED_TRD">[12]RED!$BC$3:$BF$45</definedName>
    <definedName name="REDBOP">#REF!</definedName>
    <definedName name="REDUC">#REF!</definedName>
    <definedName name="REER">[19]Work!$AK$26:$AV$97</definedName>
    <definedName name="REGISTERALL">#REF!</definedName>
    <definedName name="RESDEB">#REF!</definedName>
    <definedName name="RESDEBT">#REF!</definedName>
    <definedName name="revenue">[28]C!$747:$747</definedName>
    <definedName name="Revisions">#REF!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ngBefore">[29]Main!$AB$26</definedName>
    <definedName name="rngDepartmentDrive">[29]Main!$AB$23</definedName>
    <definedName name="rngEMailAddress">[29]Main!$AB$20</definedName>
    <definedName name="rngErrorSort">[15]ErrCheck!$A$4</definedName>
    <definedName name="rngLastSave">[15]Main!$G$19</definedName>
    <definedName name="rngLastSent">[15]Main!$G$18</definedName>
    <definedName name="rngLastUpdate">[15]Links!$D$2</definedName>
    <definedName name="rngNeedsUpdate">[15]Links!$E$2</definedName>
    <definedName name="rngNews">[29]Main!$AB$27</definedName>
    <definedName name="rngQuestChecked">[15]ErrCheck!$A$3</definedName>
    <definedName name="rtre" localSheetId="5" hidden="1">{"Main Economic Indicators",#N/A,FALSE,"C"}</definedName>
    <definedName name="rtre" localSheetId="10" hidden="1">{"Main Economic Indicators",#N/A,FALSE,"C"}</definedName>
    <definedName name="rtre" hidden="1">{"Main Economic Indicators",#N/A,FALSE,"C"}</definedName>
    <definedName name="Rwvu.Print." hidden="1">#N/A</definedName>
    <definedName name="rxrate">[19]Work!$DB$1:$DU$97</definedName>
    <definedName name="s">#REF!</definedName>
    <definedName name="SAR">#REF!</definedName>
    <definedName name="SECTORS">#REF!</definedName>
    <definedName name="SEK">#REF!</definedName>
    <definedName name="sencount" hidden="1">2</definedName>
    <definedName name="SERVICE">#REF!</definedName>
    <definedName name="Shkurt_Ar_TOT_Lek" localSheetId="10">'[22]2003'!#REF!</definedName>
    <definedName name="Shkurt_Ar_TOT_Lek">'[22]2003'!#REF!</definedName>
    <definedName name="Shkurt_Ar_TOT_Valute" localSheetId="10">'[22]2003'!#REF!</definedName>
    <definedName name="Shkurt_Ar_TOT_Valute">'[22]2003'!#REF!</definedName>
    <definedName name="Shtator_Ar_TOT_Lek" localSheetId="10">'[22]2003'!#REF!</definedName>
    <definedName name="Shtator_Ar_TOT_Lek">'[22]2003'!#REF!</definedName>
    <definedName name="Shtator_Ar_TOT_Valute" localSheetId="10">'[22]2003'!#REF!</definedName>
    <definedName name="Shtator_Ar_TOT_Valute">'[22]2003'!#REF!</definedName>
    <definedName name="STOP" localSheetId="10">#REF!</definedName>
    <definedName name="STOP">#REF!</definedName>
    <definedName name="sum">[12]BoP!$G$174:$AR$216</definedName>
    <definedName name="SUMMARY1">#REF!</definedName>
    <definedName name="SUMMARY2">#REF!</definedName>
    <definedName name="SumSumTbl">#REF!</definedName>
    <definedName name="t_bills">'[19]T-bills2'!$A$1:$J$31</definedName>
    <definedName name="tab17bop">#REF!</definedName>
    <definedName name="Tabel">[30]Tregues!$A$1:$J$50</definedName>
    <definedName name="Table_2._Country_X___Public_Sector_Financing_1">#REF!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_baseline">#REF!</definedName>
    <definedName name="TABLE1">#REF!</definedName>
    <definedName name="TABLE10">#REF!</definedName>
    <definedName name="TABLE11">#REF!</definedName>
    <definedName name="TABLE12">#REF!</definedName>
    <definedName name="TABLE13">#REF!</definedName>
    <definedName name="TABLE14" localSheetId="10">#REF!</definedName>
    <definedName name="TABLE14">#REF!</definedName>
    <definedName name="TABLE15" localSheetId="10">#REF!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46">#REF!</definedName>
    <definedName name="TABLE5">#REF!</definedName>
    <definedName name="TABLE6">#REF!</definedName>
    <definedName name="TABLE7">#REF!</definedName>
    <definedName name="TABLE8">#REF!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[31]StRp_Tbl1!$B$4:$AF$109</definedName>
    <definedName name="TB_SR_2">#REF!</definedName>
    <definedName name="TB_Sub">[16]CGExp!$B$135:$CL$192</definedName>
    <definedName name="TB_Subsd">#REF!</definedName>
    <definedName name="Tb_Tax_3year">[16]TaxRev!$A$2:$L$66</definedName>
    <definedName name="TB_Taxes">'[16]JunPrg_9899&amp;beyond'!$A$487:$AE$559</definedName>
    <definedName name="TB1_x">#REF!</definedName>
    <definedName name="TB1_xx">#REF!</definedName>
    <definedName name="TB1b">[16]SummaryCG!$A$79:$CL$150</definedName>
    <definedName name="TB1b_x">#REF!</definedName>
    <definedName name="TB2b">[16]CGRev!$A$57:$CL$99</definedName>
    <definedName name="TB3b">[16]CGExp!$B$284:$CL$356</definedName>
    <definedName name="TB5b">[16]CGAuthMeth!$B$174:$CL$223</definedName>
    <definedName name="TB6b">[16]CGAuthMeth!$B$231:$CL$297</definedName>
    <definedName name="TB7b">[16]CGFin_Monthly!$B$92:$AC$142</definedName>
    <definedName name="tblChecks">[15]ErrCheck!$A$3:$E$5</definedName>
    <definedName name="tblLinks">[15]Links!$A$4:$F$33</definedName>
    <definedName name="TBPRJ4">#REF!</definedName>
    <definedName name="Tbs1thr4">#REF!</definedName>
    <definedName name="Tetor_Ar_TOT_Lek" localSheetId="10">'[22]2003'!#REF!</definedName>
    <definedName name="Tetor_Ar_TOT_Lek">'[22]2003'!#REF!</definedName>
    <definedName name="Tetor_Ar_TOT_Valute" localSheetId="10">'[22]2003'!#REF!</definedName>
    <definedName name="Tetor_Ar_TOT_Valute">'[22]2003'!#REF!</definedName>
    <definedName name="TM">[15]Q5!$E$19:$AH$19</definedName>
    <definedName name="TM_D">[15]Q5!$E$23:$AH$23</definedName>
    <definedName name="TM_DPCH">[15]Q5!$E$24:$AH$24</definedName>
    <definedName name="TM_R">[15]Q5!$E$22:$AH$22</definedName>
    <definedName name="TM_RPCH">[15]Q5!$E$21:$AH$21</definedName>
    <definedName name="TMG">[15]Q5!$E$38:$AH$38</definedName>
    <definedName name="TMG_D">[15]Q5!$E$42:$AH$42</definedName>
    <definedName name="TMG_DPCH">[15]Q5!$E$43:$AH$43</definedName>
    <definedName name="TMG_R">[15]Q5!$E$41:$AH$41</definedName>
    <definedName name="TMG_RPCH">[15]Micro!$E$40:$AH$40</definedName>
    <definedName name="TMGO">[15]Micro!$E$58:$AH$58</definedName>
    <definedName name="TMGO_D">[15]Q5!$E$63:$AH$63</definedName>
    <definedName name="TMGO_DPCH">[15]Q5!$E$64:$AH$64</definedName>
    <definedName name="TMGO_R">[15]Q5!$E$62:$AH$62</definedName>
    <definedName name="TMGO_RPCH">[15]Q5!$E$60:$AH$60</definedName>
    <definedName name="TMGXO">[15]Q5!$E$82:$AH$82</definedName>
    <definedName name="TMGXO_D">[15]Q5!$E$88:$AH$88</definedName>
    <definedName name="TMGXO_DPCH">[15]Q5!$E$89:$AH$89</definedName>
    <definedName name="TMGXO_R">[15]Q5!$E$87:$AH$87</definedName>
    <definedName name="TMGXO_RPCH">[15]Q5!$E$84:$AH$84</definedName>
    <definedName name="TMS">[15]Q5!$E$97:$AH$97</definedName>
    <definedName name="Trade">[12]BoP!$G$218:$AR$256</definedName>
    <definedName name="Trade_balance">#REF!</definedName>
    <definedName name="TRANSFERTEST">#REF!</definedName>
    <definedName name="TX">[15]Q5!$E$11:$AH$11</definedName>
    <definedName name="TX_D">[15]Q5!$E$15:$AH$15</definedName>
    <definedName name="TX_DPCH">[15]Q5!$E$16:$AH$16</definedName>
    <definedName name="TX_R">[15]Q5!$E$14:$AH$14</definedName>
    <definedName name="TX_RPCH">[15]Q5!$E$13:$AH$13</definedName>
    <definedName name="TXG">[15]Q5!$E$30:$AH$30</definedName>
    <definedName name="TXG_D">[15]Q5!$E$34:$AH$34</definedName>
    <definedName name="TXG_DPCH">[15]Q5!$E$35:$AH$35</definedName>
    <definedName name="TXG_R">[15]Q5!$E$33:$AH$33</definedName>
    <definedName name="TXG_RPCH">[15]Micro!$E$32:$AH$32</definedName>
    <definedName name="TXGO">[15]Micro!$E$49:$AH$49</definedName>
    <definedName name="TXGO_D">[15]Q5!$E$54:$AH$54</definedName>
    <definedName name="TXGO_DPCH">[15]Q5!$E$55:$AH$55</definedName>
    <definedName name="TXGO_R">[15]Q5!$E$53:$AH$53</definedName>
    <definedName name="TXGO_RPCH">[15]Q5!$E$51:$AH$51</definedName>
    <definedName name="TXGXO">[15]Q5!$E$72:$AH$72</definedName>
    <definedName name="TXGXO_D">[15]Q5!$E$78:$AH$78</definedName>
    <definedName name="TXGXO_DPCH">[15]Q5!$E$79:$AH$79</definedName>
    <definedName name="TXGXO_R">[15]Q5!$E$77:$AH$77</definedName>
    <definedName name="TXGXO_RPCH">[15]Q5!$E$74:$AH$74</definedName>
    <definedName name="TXS">[15]Q5!$E$95:$AH$95</definedName>
    <definedName name="UCC">#REF!</definedName>
    <definedName name="USD">#REF!</definedName>
    <definedName name="USERNAME">#REF!</definedName>
    <definedName name="ValidationList">#REF!</definedName>
    <definedName name="viti2006">[32]kursi!$A$27:$M$37</definedName>
    <definedName name="viti2007">[32]kursi!$A$41:$M$51</definedName>
    <definedName name="WEO">#REF!</definedName>
    <definedName name="WEODATES">#REF!</definedName>
    <definedName name="weonames">#REF!</definedName>
    <definedName name="what" localSheetId="5"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PCP33_D">[15]Micro!$E$67:$AH$67</definedName>
    <definedName name="WPCP33pch">[15]Q5!$E$68:$AH$68</definedName>
    <definedName name="wrn.BOP_MIDTERM." localSheetId="5" hidden="1">{"BOP_TAB",#N/A,FALSE,"N";"MIDTERM_TAB",#N/A,FALSE,"O"}</definedName>
    <definedName name="wrn.BOP_MIDTERM." localSheetId="10" hidden="1">{"BOP_TAB",#N/A,FALSE,"N";"MIDTERM_TAB",#N/A,FALSE,"O"}</definedName>
    <definedName name="wrn.BOP_MIDTERM." hidden="1">{"BOP_TAB",#N/A,FALSE,"N";"MIDTERM_TAB",#N/A,FALSE,"O"}</definedName>
    <definedName name="wrn.formula." localSheetId="5" hidden="1">{#N/A,#N/A,FALSE,"MS"}</definedName>
    <definedName name="wrn.formula." localSheetId="10" hidden="1">{#N/A,#N/A,FALSE,"MS"}</definedName>
    <definedName name="wrn.formula." hidden="1">{#N/A,#N/A,FALSE,"MS"}</definedName>
    <definedName name="wrn.IMF._.RR._.Office." localSheetId="5"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5"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_.Economic._.Indicators." localSheetId="5" hidden="1">{"Main Economic Indicators",#N/A,FALSE,"C"}</definedName>
    <definedName name="wrn.Main._.Economic._.Indicators." localSheetId="10" hidden="1">{"Main Economic Indicators",#N/A,FALSE,"C"}</definedName>
    <definedName name="wrn.Main._.Economic._.Indicators." hidden="1">{"Main Economic Indicators",#N/A,FALSE,"C"}</definedName>
    <definedName name="wrn.MDABOP." localSheetId="5"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5" hidden="1">{"MONA",#N/A,FALSE,"S"}</definedName>
    <definedName name="wrn.MONA." localSheetId="10" hidden="1">{"MONA",#N/A,FALSE,"S"}</definedName>
    <definedName name="wrn.MONA." hidden="1">{"MONA",#N/A,FALSE,"S"}</definedName>
    <definedName name="wrn.Output._.tables." localSheetId="5"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WEO." localSheetId="5" hidden="1">{"WEO",#N/A,FALSE,"T"}</definedName>
    <definedName name="wrn.WEO." localSheetId="10" hidden="1">{"WEO",#N/A,FALSE,"T"}</definedName>
    <definedName name="wrn.WEO." hidden="1">{"WEO",#N/A,FALSE,"T"}</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XGS">#REF!</definedName>
    <definedName name="xrate_lari">[19]Work!$DW$5:$EP$97</definedName>
    <definedName name="xrates">[19]Work!$CG$5:$CZ$97</definedName>
    <definedName name="xxWRS_1">#REF!</definedName>
    <definedName name="xxWRS_2">#REF!</definedName>
    <definedName name="xxWRS_3">#REF!</definedName>
    <definedName name="Year">#REF!</definedName>
    <definedName name="YEAR2009">#REF!</definedName>
    <definedName name="YEAR2013" localSheetId="10">#REF!</definedName>
    <definedName name="YEAR2013">#REF!</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8" i="19" l="1"/>
  <c r="I132" i="25"/>
  <c r="K132" i="25"/>
  <c r="J132" i="25"/>
  <c r="J133" i="25"/>
  <c r="H132" i="25"/>
  <c r="I133" i="25" s="1"/>
  <c r="K128" i="25"/>
  <c r="J128" i="25"/>
  <c r="I128" i="25"/>
  <c r="H128" i="25"/>
  <c r="I129" i="25" s="1"/>
  <c r="K124" i="25"/>
  <c r="J124" i="25"/>
  <c r="K125" i="25" s="1"/>
  <c r="I124" i="25"/>
  <c r="H124" i="25"/>
  <c r="M12" i="24"/>
  <c r="M11" i="24"/>
  <c r="L12" i="24"/>
  <c r="L11" i="24"/>
  <c r="K133" i="25" l="1"/>
  <c r="K129" i="25"/>
  <c r="J129" i="25"/>
  <c r="J125" i="25"/>
  <c r="I125" i="25"/>
  <c r="M17" i="24"/>
  <c r="G8" i="20" l="1"/>
  <c r="L9" i="4"/>
  <c r="M18" i="24" l="1"/>
  <c r="M19" i="24"/>
  <c r="M20" i="24"/>
  <c r="L18" i="24"/>
  <c r="L19" i="24"/>
  <c r="L20" i="24"/>
  <c r="L17" i="24"/>
  <c r="M15" i="24"/>
  <c r="L15" i="24"/>
  <c r="J27" i="25"/>
  <c r="J28" i="25" s="1"/>
  <c r="I27" i="25"/>
  <c r="H15" i="25"/>
  <c r="H19" i="25"/>
  <c r="I19" i="25"/>
  <c r="K15" i="25"/>
  <c r="K16" i="25" s="1"/>
  <c r="I15" i="25"/>
  <c r="I16" i="25" s="1"/>
  <c r="J15" i="25"/>
  <c r="H7" i="25"/>
  <c r="I7" i="25"/>
  <c r="I8" i="25" s="1"/>
  <c r="J7" i="25"/>
  <c r="J8" i="25" s="1"/>
  <c r="K7" i="25"/>
  <c r="K8" i="25" s="1"/>
  <c r="J11" i="25"/>
  <c r="J12" i="25" s="1"/>
  <c r="H11" i="25"/>
  <c r="I11" i="25"/>
  <c r="I12" i="25" s="1"/>
  <c r="K11" i="25"/>
  <c r="K12" i="25" s="1"/>
  <c r="J16" i="25" l="1"/>
  <c r="I20" i="25"/>
  <c r="H16" i="20" l="1"/>
  <c r="I16" i="20"/>
  <c r="J16" i="20"/>
  <c r="K16" i="20"/>
  <c r="L16" i="20"/>
  <c r="M16" i="20"/>
  <c r="N16" i="20"/>
  <c r="O16" i="20"/>
  <c r="P16" i="20"/>
  <c r="H15" i="20"/>
  <c r="I15" i="20"/>
  <c r="J15" i="20"/>
  <c r="K15" i="20"/>
  <c r="L15" i="20"/>
  <c r="M15" i="20"/>
  <c r="N15" i="20"/>
  <c r="O15" i="20"/>
  <c r="P15" i="20"/>
  <c r="H14" i="20"/>
  <c r="I14" i="20"/>
  <c r="J14" i="20"/>
  <c r="K14" i="20"/>
  <c r="L14" i="20"/>
  <c r="M14" i="20"/>
  <c r="N14" i="20"/>
  <c r="O14" i="20"/>
  <c r="P14" i="20"/>
  <c r="O13" i="23"/>
  <c r="H14" i="23"/>
  <c r="E13" i="23"/>
  <c r="E14" i="23" s="1"/>
  <c r="F13" i="23" l="1"/>
  <c r="I40" i="4" l="1"/>
  <c r="L40" i="4"/>
  <c r="M40" i="4"/>
  <c r="L16" i="4"/>
  <c r="L15" i="4"/>
  <c r="L13" i="4"/>
  <c r="L11" i="4"/>
  <c r="L10" i="4"/>
  <c r="J20" i="4"/>
  <c r="E20" i="4"/>
  <c r="G20" i="4"/>
  <c r="L20" i="4" s="1"/>
  <c r="G16" i="4"/>
  <c r="J16" i="4"/>
  <c r="M16" i="4" s="1"/>
  <c r="I20" i="4" l="1"/>
  <c r="M20" i="4"/>
  <c r="N10" i="19" l="1"/>
  <c r="L10" i="19"/>
  <c r="N9" i="19"/>
  <c r="L9" i="19"/>
  <c r="N8" i="19"/>
  <c r="L8" i="19"/>
  <c r="K15" i="18"/>
  <c r="K14" i="18"/>
  <c r="K11" i="18"/>
  <c r="K10" i="18"/>
  <c r="H8" i="18"/>
  <c r="L8" i="18"/>
  <c r="L15" i="18" s="1"/>
  <c r="J8" i="18"/>
  <c r="J15" i="18" s="1"/>
  <c r="L7" i="18"/>
  <c r="L10" i="18" s="1"/>
  <c r="J7" i="18"/>
  <c r="J14" i="18" s="1"/>
  <c r="J6" i="18"/>
  <c r="J13" i="18" s="1"/>
  <c r="L6" i="18"/>
  <c r="L13" i="18" s="1"/>
  <c r="L10" i="17"/>
  <c r="J10" i="17"/>
  <c r="L9" i="17"/>
  <c r="G9" i="17"/>
  <c r="J9" i="17"/>
  <c r="L8" i="17"/>
  <c r="J8" i="17"/>
  <c r="I8" i="17"/>
  <c r="H8" i="17"/>
  <c r="G8" i="17"/>
  <c r="M11" i="7"/>
  <c r="L23" i="7"/>
  <c r="L21" i="7"/>
  <c r="L19" i="7"/>
  <c r="L18" i="7"/>
  <c r="L17" i="7"/>
  <c r="L12" i="7"/>
  <c r="L14" i="7" s="1"/>
  <c r="L11" i="7"/>
  <c r="L14" i="18" l="1"/>
  <c r="H15" i="18"/>
  <c r="L11" i="18"/>
  <c r="J10" i="18"/>
  <c r="J11" i="18"/>
  <c r="J32" i="4"/>
  <c r="M18" i="4"/>
  <c r="M15" i="4"/>
  <c r="M14" i="4"/>
  <c r="J30" i="4" l="1"/>
  <c r="L32" i="4"/>
  <c r="J49" i="25"/>
  <c r="J64" i="25"/>
  <c r="K113" i="25"/>
  <c r="K120" i="25"/>
  <c r="K121" i="25" s="1"/>
  <c r="J121" i="25"/>
  <c r="I121" i="25"/>
  <c r="J117" i="25"/>
  <c r="I117" i="25"/>
  <c r="K116" i="25"/>
  <c r="K117" i="25" s="1"/>
  <c r="J113" i="25"/>
  <c r="I113" i="25"/>
  <c r="J109" i="25"/>
  <c r="I109" i="25"/>
  <c r="K108" i="25"/>
  <c r="K109" i="25" s="1"/>
  <c r="K96" i="25"/>
  <c r="K97" i="25" s="1"/>
  <c r="K92" i="25"/>
  <c r="K93" i="25" s="1"/>
  <c r="K72" i="25"/>
  <c r="K60" i="25"/>
  <c r="K61" i="25" s="1"/>
  <c r="N14" i="23" l="1"/>
  <c r="G16" i="18"/>
  <c r="I32" i="4" l="1"/>
  <c r="K104" i="25" l="1"/>
  <c r="K105" i="25" s="1"/>
  <c r="I12" i="7"/>
  <c r="L18" i="4"/>
  <c r="I18" i="4"/>
  <c r="J65" i="25" l="1"/>
  <c r="K64" i="25"/>
  <c r="I60" i="25"/>
  <c r="J36" i="25" l="1"/>
  <c r="K36" i="25"/>
  <c r="J45" i="25" l="1"/>
  <c r="K48" i="25"/>
  <c r="O26" i="17" l="1"/>
  <c r="I105" i="25" l="1"/>
  <c r="J105" i="25"/>
  <c r="I101" i="25"/>
  <c r="J101" i="25"/>
  <c r="K101" i="25"/>
  <c r="I89" i="25"/>
  <c r="K89" i="25"/>
  <c r="J89" i="25"/>
  <c r="I85" i="25"/>
  <c r="I93" i="25" l="1"/>
  <c r="J93" i="25"/>
  <c r="O16" i="18"/>
  <c r="I23" i="17"/>
  <c r="H23" i="17"/>
  <c r="K84" i="25" l="1"/>
  <c r="K85" i="25" s="1"/>
  <c r="K68" i="25"/>
  <c r="J85" i="25"/>
  <c r="J81" i="25"/>
  <c r="K80" i="25"/>
  <c r="J77" i="25"/>
  <c r="K76" i="25"/>
  <c r="K77" i="25" s="1"/>
  <c r="J73" i="25"/>
  <c r="K73" i="25"/>
  <c r="I69" i="25"/>
  <c r="J69" i="25"/>
  <c r="I61" i="25"/>
  <c r="I57" i="25"/>
  <c r="J57" i="25"/>
  <c r="K56" i="25"/>
  <c r="I53" i="25"/>
  <c r="I49" i="25"/>
  <c r="I45" i="25"/>
  <c r="I41" i="25"/>
  <c r="I37" i="25"/>
  <c r="J37" i="25"/>
  <c r="K37" i="25"/>
  <c r="H23" i="25"/>
  <c r="H27" i="25"/>
  <c r="I28" i="25" s="1"/>
  <c r="J23" i="25"/>
  <c r="J19" i="25"/>
  <c r="K32" i="25"/>
  <c r="H32" i="25"/>
  <c r="I32" i="25"/>
  <c r="I23" i="25"/>
  <c r="K53" i="25"/>
  <c r="K44" i="25"/>
  <c r="K45" i="25" s="1"/>
  <c r="K40" i="25"/>
  <c r="K41" i="25" s="1"/>
  <c r="J41" i="25"/>
  <c r="J32" i="25"/>
  <c r="K27" i="25"/>
  <c r="K28" i="25" s="1"/>
  <c r="K23" i="25"/>
  <c r="K19" i="25"/>
  <c r="K20" i="25" l="1"/>
  <c r="K81" i="25"/>
  <c r="K57" i="25"/>
  <c r="K24" i="25"/>
  <c r="K29" i="25"/>
  <c r="I33" i="25"/>
  <c r="K33" i="25"/>
  <c r="J29" i="25"/>
  <c r="J20" i="25"/>
  <c r="J24" i="25"/>
  <c r="K49" i="25"/>
  <c r="K69" i="25"/>
  <c r="J33" i="25"/>
  <c r="I29" i="25"/>
  <c r="I24" i="25"/>
  <c r="J61" i="25"/>
  <c r="J53" i="25"/>
  <c r="K65" i="25"/>
  <c r="I13" i="16" l="1"/>
  <c r="G37" i="4"/>
  <c r="E37" i="4"/>
  <c r="D17" i="4" l="1"/>
  <c r="D18" i="4"/>
  <c r="D19" i="4"/>
  <c r="D20" i="4"/>
  <c r="D21" i="4"/>
  <c r="D22" i="4"/>
  <c r="D23" i="4"/>
  <c r="D24" i="4"/>
  <c r="D25" i="4"/>
  <c r="D16" i="4"/>
  <c r="D10" i="4"/>
  <c r="D11" i="4"/>
  <c r="D12" i="4"/>
  <c r="D13" i="4"/>
  <c r="D14" i="4"/>
  <c r="D15" i="4"/>
  <c r="D9" i="4"/>
  <c r="L13" i="23"/>
  <c r="I13" i="23"/>
  <c r="C37" i="4"/>
  <c r="C32" i="4"/>
  <c r="G11" i="20"/>
  <c r="G14" i="20" s="1"/>
  <c r="G12" i="20"/>
  <c r="G13" i="20"/>
  <c r="M33" i="4"/>
  <c r="L33" i="4"/>
  <c r="M7" i="18"/>
  <c r="M14" i="18" s="1"/>
  <c r="C34" i="4"/>
  <c r="I9" i="4"/>
  <c r="Q26" i="19"/>
  <c r="P23" i="19"/>
  <c r="O23" i="19"/>
  <c r="N23" i="19"/>
  <c r="M23" i="19"/>
  <c r="L23" i="19"/>
  <c r="K23" i="19"/>
  <c r="J23" i="19"/>
  <c r="I23" i="19"/>
  <c r="H23" i="19"/>
  <c r="N22" i="19"/>
  <c r="N25" i="19" s="1"/>
  <c r="M22" i="19"/>
  <c r="H22" i="19"/>
  <c r="N21" i="19"/>
  <c r="M21" i="19"/>
  <c r="N20" i="19"/>
  <c r="M20" i="19"/>
  <c r="H20" i="19"/>
  <c r="Q19" i="19"/>
  <c r="Q18" i="19"/>
  <c r="Q17" i="19"/>
  <c r="Q16" i="19"/>
  <c r="Q15" i="19"/>
  <c r="Q14" i="19"/>
  <c r="Q13" i="19"/>
  <c r="Q12" i="19"/>
  <c r="Q11" i="19"/>
  <c r="O9" i="19"/>
  <c r="O21" i="19" s="1"/>
  <c r="H9" i="19"/>
  <c r="H21" i="19" s="1"/>
  <c r="M25" i="19" l="1"/>
  <c r="G9" i="20"/>
  <c r="G15" i="20" s="1"/>
  <c r="G10" i="20"/>
  <c r="G16" i="20" s="1"/>
  <c r="Q13" i="23"/>
  <c r="C30" i="4"/>
  <c r="D27" i="4"/>
  <c r="P13" i="23"/>
  <c r="R13" i="23"/>
  <c r="C41" i="4"/>
  <c r="M24" i="19"/>
  <c r="N24" i="19"/>
  <c r="Q23" i="19"/>
  <c r="O9" i="18"/>
  <c r="O13" i="17"/>
  <c r="N23" i="17"/>
  <c r="M23" i="17"/>
  <c r="L23" i="17"/>
  <c r="K23" i="17"/>
  <c r="J23" i="17"/>
  <c r="G23" i="17"/>
  <c r="F23" i="17"/>
  <c r="O11" i="17"/>
  <c r="O27" i="17"/>
  <c r="L22" i="17"/>
  <c r="K22" i="17"/>
  <c r="F22" i="17"/>
  <c r="L21" i="17"/>
  <c r="L24" i="17" s="1"/>
  <c r="K21" i="17"/>
  <c r="L20" i="17"/>
  <c r="K20" i="17"/>
  <c r="F20" i="17"/>
  <c r="O14" i="17"/>
  <c r="O15" i="17"/>
  <c r="O16" i="17"/>
  <c r="O17" i="17"/>
  <c r="O18" i="17"/>
  <c r="O19" i="17"/>
  <c r="O12" i="17"/>
  <c r="M9" i="17"/>
  <c r="M21" i="17" s="1"/>
  <c r="F9" i="17"/>
  <c r="F21" i="17" s="1"/>
  <c r="I14" i="7"/>
  <c r="M10" i="4"/>
  <c r="M36" i="4"/>
  <c r="M39" i="4"/>
  <c r="M9" i="4"/>
  <c r="L12" i="4"/>
  <c r="L14" i="4"/>
  <c r="L17" i="4"/>
  <c r="L19" i="4"/>
  <c r="L21" i="4"/>
  <c r="L22" i="4"/>
  <c r="L23" i="4"/>
  <c r="L36" i="4"/>
  <c r="L39" i="4"/>
  <c r="N9" i="4"/>
  <c r="I10" i="4"/>
  <c r="I12" i="4"/>
  <c r="I13" i="4"/>
  <c r="I14" i="4"/>
  <c r="I15" i="4"/>
  <c r="I17" i="4"/>
  <c r="I19" i="4"/>
  <c r="I21" i="4"/>
  <c r="I22" i="4"/>
  <c r="I23" i="4"/>
  <c r="I36" i="4"/>
  <c r="I37" i="4"/>
  <c r="I39" i="4"/>
  <c r="M28" i="7"/>
  <c r="M29" i="7"/>
  <c r="M33" i="7"/>
  <c r="L28" i="7"/>
  <c r="L29" i="7"/>
  <c r="L33" i="7"/>
  <c r="J30" i="7"/>
  <c r="L30" i="7" s="1"/>
  <c r="P10" i="19"/>
  <c r="P22" i="19" s="1"/>
  <c r="O10" i="19"/>
  <c r="O22" i="19" s="1"/>
  <c r="O25" i="19" s="1"/>
  <c r="L22" i="19"/>
  <c r="K10" i="19"/>
  <c r="K22" i="19" s="1"/>
  <c r="I33" i="7"/>
  <c r="G25" i="7"/>
  <c r="L25" i="7" s="1"/>
  <c r="E29" i="7"/>
  <c r="I29" i="7" s="1"/>
  <c r="E28" i="7"/>
  <c r="I28" i="7" s="1"/>
  <c r="I8" i="19"/>
  <c r="I20" i="19" s="1"/>
  <c r="E25" i="7"/>
  <c r="E20" i="7"/>
  <c r="K6" i="18" s="1"/>
  <c r="K13" i="18" s="1"/>
  <c r="C30" i="7"/>
  <c r="C25" i="7"/>
  <c r="C21" i="7"/>
  <c r="C20" i="7"/>
  <c r="E14" i="7"/>
  <c r="F12" i="7" s="1"/>
  <c r="G14" i="7"/>
  <c r="J14" i="7"/>
  <c r="M12" i="7"/>
  <c r="K28" i="7" l="1"/>
  <c r="M14" i="7"/>
  <c r="K17" i="7"/>
  <c r="H33" i="7"/>
  <c r="O23" i="17"/>
  <c r="G21" i="17"/>
  <c r="I26" i="7"/>
  <c r="K20" i="7"/>
  <c r="F24" i="17"/>
  <c r="K24" i="17"/>
  <c r="I10" i="19"/>
  <c r="I22" i="19" s="1"/>
  <c r="J27" i="7"/>
  <c r="M30" i="7"/>
  <c r="I17" i="7"/>
  <c r="C12" i="7"/>
  <c r="M17" i="7"/>
  <c r="F33" i="7"/>
  <c r="F17" i="7"/>
  <c r="D37" i="4"/>
  <c r="D33" i="4"/>
  <c r="D32" i="4"/>
  <c r="H17" i="7"/>
  <c r="D30" i="4"/>
  <c r="D36" i="4"/>
  <c r="G30" i="4"/>
  <c r="J10" i="19"/>
  <c r="J22" i="19" s="1"/>
  <c r="D34" i="4"/>
  <c r="K9" i="19"/>
  <c r="K21" i="19" s="1"/>
  <c r="K25" i="19" s="1"/>
  <c r="I7" i="18"/>
  <c r="P9" i="19"/>
  <c r="P21" i="19" s="1"/>
  <c r="P25" i="19" s="1"/>
  <c r="N7" i="18"/>
  <c r="O8" i="19"/>
  <c r="O20" i="19" s="1"/>
  <c r="M6" i="18"/>
  <c r="M13" i="18" s="1"/>
  <c r="J8" i="19"/>
  <c r="J20" i="19" s="1"/>
  <c r="H6" i="18"/>
  <c r="H13" i="18" s="1"/>
  <c r="K8" i="19"/>
  <c r="K20" i="19" s="1"/>
  <c r="I6" i="18"/>
  <c r="I13" i="18" s="1"/>
  <c r="P20" i="19"/>
  <c r="N6" i="18"/>
  <c r="N13" i="18" s="1"/>
  <c r="J9" i="19"/>
  <c r="J21" i="19" s="1"/>
  <c r="H7" i="18"/>
  <c r="H25" i="7"/>
  <c r="I9" i="17"/>
  <c r="I21" i="17" s="1"/>
  <c r="N9" i="17"/>
  <c r="N21" i="17" s="1"/>
  <c r="N8" i="18"/>
  <c r="N15" i="18" s="1"/>
  <c r="J22" i="17"/>
  <c r="F18" i="7"/>
  <c r="H18" i="7"/>
  <c r="I20" i="17"/>
  <c r="M8" i="17"/>
  <c r="M20" i="17" s="1"/>
  <c r="N8" i="17"/>
  <c r="N20" i="17" s="1"/>
  <c r="I8" i="18"/>
  <c r="M10" i="17"/>
  <c r="M22" i="17" s="1"/>
  <c r="K19" i="7"/>
  <c r="N10" i="17"/>
  <c r="N22" i="17" s="1"/>
  <c r="M8" i="18"/>
  <c r="M15" i="18" s="1"/>
  <c r="G10" i="17"/>
  <c r="H10" i="17"/>
  <c r="H22" i="17" s="1"/>
  <c r="H25" i="17" s="1"/>
  <c r="O24" i="19"/>
  <c r="M26" i="7"/>
  <c r="I9" i="19"/>
  <c r="H20" i="17"/>
  <c r="H9" i="17"/>
  <c r="H21" i="17" s="1"/>
  <c r="I10" i="17"/>
  <c r="I22" i="17" s="1"/>
  <c r="I25" i="17" s="1"/>
  <c r="K21" i="7"/>
  <c r="K30" i="7"/>
  <c r="K23" i="7"/>
  <c r="K25" i="7"/>
  <c r="K33" i="7"/>
  <c r="K29" i="7"/>
  <c r="K22" i="7"/>
  <c r="K18" i="7"/>
  <c r="K26" i="7"/>
  <c r="H26" i="7"/>
  <c r="H28" i="7"/>
  <c r="H29" i="7"/>
  <c r="H22" i="7"/>
  <c r="H30" i="7"/>
  <c r="H23" i="7"/>
  <c r="F20" i="7"/>
  <c r="F26" i="7"/>
  <c r="F28" i="7"/>
  <c r="F25" i="7"/>
  <c r="F29" i="7"/>
  <c r="F22" i="7"/>
  <c r="F21" i="7"/>
  <c r="F23" i="7"/>
  <c r="M11" i="4"/>
  <c r="C27" i="7"/>
  <c r="I23" i="7"/>
  <c r="E27" i="7"/>
  <c r="F27" i="7" s="1"/>
  <c r="M23" i="7"/>
  <c r="C24" i="7"/>
  <c r="I18" i="7"/>
  <c r="M18" i="7"/>
  <c r="M25" i="7"/>
  <c r="I25" i="7"/>
  <c r="G27" i="7"/>
  <c r="L26" i="7"/>
  <c r="E30" i="7"/>
  <c r="I30" i="7" s="1"/>
  <c r="J24" i="7"/>
  <c r="N10" i="18" l="1"/>
  <c r="N14" i="18"/>
  <c r="J25" i="19"/>
  <c r="H24" i="17"/>
  <c r="I24" i="17"/>
  <c r="I11" i="18"/>
  <c r="I15" i="18"/>
  <c r="N24" i="17"/>
  <c r="I10" i="18"/>
  <c r="I14" i="18"/>
  <c r="K24" i="7"/>
  <c r="H14" i="18"/>
  <c r="H10" i="18"/>
  <c r="H11" i="18"/>
  <c r="G7" i="18"/>
  <c r="G14" i="18" s="1"/>
  <c r="O14" i="18" s="1"/>
  <c r="L27" i="7"/>
  <c r="N25" i="17"/>
  <c r="C14" i="7"/>
  <c r="D27" i="7" s="1"/>
  <c r="L30" i="4"/>
  <c r="M32" i="4"/>
  <c r="D41" i="4"/>
  <c r="K24" i="19"/>
  <c r="N11" i="18"/>
  <c r="Q10" i="19"/>
  <c r="Q22" i="19" s="1"/>
  <c r="J24" i="19"/>
  <c r="P24" i="19"/>
  <c r="C31" i="7"/>
  <c r="M11" i="18"/>
  <c r="M10" i="18"/>
  <c r="O10" i="17"/>
  <c r="O22" i="17" s="1"/>
  <c r="G22" i="17"/>
  <c r="G25" i="17" s="1"/>
  <c r="I21" i="19"/>
  <c r="I24" i="19" s="1"/>
  <c r="C32" i="7"/>
  <c r="H27" i="7"/>
  <c r="M25" i="17"/>
  <c r="M24" i="17"/>
  <c r="G20" i="17"/>
  <c r="J31" i="7"/>
  <c r="K27" i="7"/>
  <c r="G8" i="18"/>
  <c r="M19" i="7"/>
  <c r="L21" i="19"/>
  <c r="L25" i="19" s="1"/>
  <c r="H19" i="7"/>
  <c r="F30" i="7"/>
  <c r="E31" i="7"/>
  <c r="G6" i="18" s="1"/>
  <c r="G13" i="18" s="1"/>
  <c r="O13" i="18" s="1"/>
  <c r="M27" i="7"/>
  <c r="G31" i="7"/>
  <c r="I27" i="7"/>
  <c r="D31" i="7" l="1"/>
  <c r="O7" i="18"/>
  <c r="L31" i="7"/>
  <c r="G10" i="18"/>
  <c r="G15" i="18"/>
  <c r="O15" i="18" s="1"/>
  <c r="D12" i="7"/>
  <c r="D17" i="7"/>
  <c r="D24" i="7"/>
  <c r="D28" i="7"/>
  <c r="D25" i="7"/>
  <c r="D23" i="7"/>
  <c r="D18" i="7"/>
  <c r="D26" i="7"/>
  <c r="D22" i="7"/>
  <c r="D29" i="7"/>
  <c r="D11" i="7"/>
  <c r="D33" i="7"/>
  <c r="D30" i="7"/>
  <c r="D19" i="7"/>
  <c r="D20" i="7"/>
  <c r="D21" i="7"/>
  <c r="G24" i="17"/>
  <c r="H31" i="7"/>
  <c r="G11" i="18"/>
  <c r="I25" i="19"/>
  <c r="J32" i="7"/>
  <c r="K31" i="7"/>
  <c r="J21" i="17"/>
  <c r="J24" i="17" s="1"/>
  <c r="O9" i="17"/>
  <c r="O21" i="17" s="1"/>
  <c r="O24" i="17" s="1"/>
  <c r="C34" i="7"/>
  <c r="D34" i="7" s="1"/>
  <c r="D32" i="7"/>
  <c r="L24" i="19"/>
  <c r="F31" i="7"/>
  <c r="O8" i="18"/>
  <c r="Q9" i="19"/>
  <c r="Q21" i="19" s="1"/>
  <c r="Q24" i="19" s="1"/>
  <c r="I31" i="7"/>
  <c r="M31" i="7"/>
  <c r="Q25" i="19" l="1"/>
  <c r="O25" i="17"/>
  <c r="O10" i="18"/>
  <c r="J25" i="17"/>
  <c r="J34" i="7"/>
  <c r="K32" i="7"/>
  <c r="O11" i="18"/>
  <c r="E24" i="4"/>
  <c r="E30" i="4"/>
  <c r="N11" i="4"/>
  <c r="N10" i="4"/>
  <c r="G20" i="7"/>
  <c r="H20" i="7" s="1"/>
  <c r="N12" i="4"/>
  <c r="H21" i="7"/>
  <c r="N13" i="4"/>
  <c r="N15" i="4"/>
  <c r="N17" i="4"/>
  <c r="N18" i="4"/>
  <c r="N19" i="4"/>
  <c r="R20" i="4"/>
  <c r="N21" i="4"/>
  <c r="N22" i="4"/>
  <c r="N23" i="4"/>
  <c r="J24" i="4"/>
  <c r="J25" i="4" l="1"/>
  <c r="K34" i="7"/>
  <c r="E25" i="4"/>
  <c r="I11" i="4"/>
  <c r="N24" i="4"/>
  <c r="N14" i="4"/>
  <c r="N16" i="4" s="1"/>
  <c r="I22" i="7"/>
  <c r="L22" i="7"/>
  <c r="M22" i="7"/>
  <c r="I21" i="7"/>
  <c r="M21" i="7"/>
  <c r="M20" i="7"/>
  <c r="L20" i="7"/>
  <c r="I20" i="7"/>
  <c r="G24" i="7"/>
  <c r="M24" i="7" s="1"/>
  <c r="E16" i="4"/>
  <c r="O6" i="18"/>
  <c r="G24" i="4"/>
  <c r="L24" i="4" s="1"/>
  <c r="N20" i="4"/>
  <c r="G32" i="7" l="1"/>
  <c r="L24" i="7"/>
  <c r="J41" i="4"/>
  <c r="K40" i="4" s="1"/>
  <c r="M24" i="4"/>
  <c r="J27" i="4"/>
  <c r="E27" i="4"/>
  <c r="F15" i="4" s="1"/>
  <c r="H24" i="7"/>
  <c r="H32" i="7"/>
  <c r="E34" i="4"/>
  <c r="M30" i="4"/>
  <c r="F19" i="7"/>
  <c r="I16" i="4"/>
  <c r="N25" i="4"/>
  <c r="N27" i="4" s="1"/>
  <c r="G25" i="4"/>
  <c r="L25" i="4" s="1"/>
  <c r="I24" i="4"/>
  <c r="E24" i="7"/>
  <c r="I19" i="7"/>
  <c r="I20" i="16"/>
  <c r="I18" i="16"/>
  <c r="I19" i="16"/>
  <c r="M25" i="4" l="1"/>
  <c r="K16" i="4"/>
  <c r="J37" i="4"/>
  <c r="M37" i="4" s="1"/>
  <c r="K34" i="4"/>
  <c r="K33" i="4"/>
  <c r="K32" i="4"/>
  <c r="K25" i="4"/>
  <c r="F11" i="7"/>
  <c r="F13" i="4"/>
  <c r="F21" i="4"/>
  <c r="F17" i="4"/>
  <c r="F10" i="4"/>
  <c r="F14" i="4"/>
  <c r="F22" i="4"/>
  <c r="F23" i="4"/>
  <c r="F18" i="4"/>
  <c r="F9" i="4"/>
  <c r="F19" i="4"/>
  <c r="F12" i="4"/>
  <c r="F20" i="4"/>
  <c r="F24" i="4"/>
  <c r="F11" i="4"/>
  <c r="K10" i="4"/>
  <c r="K18" i="4"/>
  <c r="K27" i="4"/>
  <c r="K20" i="4"/>
  <c r="K13" i="4"/>
  <c r="K22" i="4"/>
  <c r="K15" i="4"/>
  <c r="K11" i="4"/>
  <c r="K19" i="4"/>
  <c r="K9" i="4"/>
  <c r="K12" i="4"/>
  <c r="K21" i="4"/>
  <c r="K14" i="4"/>
  <c r="K23" i="4"/>
  <c r="K17" i="4"/>
  <c r="K24" i="4"/>
  <c r="F25" i="4"/>
  <c r="F16" i="4"/>
  <c r="F27" i="4" s="1"/>
  <c r="G27" i="4"/>
  <c r="M27" i="4" s="1"/>
  <c r="G34" i="4"/>
  <c r="K36" i="4"/>
  <c r="K39" i="4"/>
  <c r="I30" i="4"/>
  <c r="K30" i="4"/>
  <c r="E41" i="4"/>
  <c r="F40" i="4" s="1"/>
  <c r="E32" i="7"/>
  <c r="I32" i="7" s="1"/>
  <c r="F24" i="7"/>
  <c r="J20" i="17"/>
  <c r="O8" i="17"/>
  <c r="O20" i="17" s="1"/>
  <c r="L20" i="19"/>
  <c r="Q8" i="19"/>
  <c r="Q20" i="19" s="1"/>
  <c r="I25" i="4"/>
  <c r="M32" i="7"/>
  <c r="L32" i="7"/>
  <c r="G34" i="7"/>
  <c r="L34" i="7" s="1"/>
  <c r="I24" i="7"/>
  <c r="G41" i="4" l="1"/>
  <c r="H40" i="4" s="1"/>
  <c r="H34" i="4"/>
  <c r="L34" i="4"/>
  <c r="H20" i="4"/>
  <c r="L27" i="4"/>
  <c r="H27" i="4"/>
  <c r="I11" i="7"/>
  <c r="F30" i="4"/>
  <c r="K37" i="4"/>
  <c r="K41" i="4"/>
  <c r="L37" i="4"/>
  <c r="F33" i="4"/>
  <c r="F32" i="4"/>
  <c r="M41" i="4"/>
  <c r="H33" i="4"/>
  <c r="H32" i="4"/>
  <c r="H34" i="7"/>
  <c r="M34" i="7"/>
  <c r="I27" i="4"/>
  <c r="H18" i="4"/>
  <c r="H19" i="4"/>
  <c r="H15" i="4"/>
  <c r="H17" i="4"/>
  <c r="H10" i="4"/>
  <c r="H9" i="4"/>
  <c r="H21" i="4"/>
  <c r="H14" i="4"/>
  <c r="H22" i="4"/>
  <c r="H23" i="4"/>
  <c r="H12" i="4"/>
  <c r="H13" i="4"/>
  <c r="H11" i="4"/>
  <c r="H16" i="4"/>
  <c r="H24" i="4"/>
  <c r="H25" i="4"/>
  <c r="H39" i="4"/>
  <c r="H36" i="4"/>
  <c r="L41" i="4"/>
  <c r="H37" i="4"/>
  <c r="I34" i="4"/>
  <c r="I41" i="4" s="1"/>
  <c r="M34" i="4"/>
  <c r="F36" i="4"/>
  <c r="F39" i="4"/>
  <c r="F37" i="4"/>
  <c r="F34" i="4"/>
  <c r="H30" i="4"/>
  <c r="E34" i="7"/>
  <c r="F34" i="7" s="1"/>
  <c r="F32" i="7"/>
  <c r="H41" i="4" l="1"/>
  <c r="F41" i="4"/>
  <c r="I34" i="7"/>
  <c r="I17" i="16" l="1"/>
  <c r="I14" i="16"/>
  <c r="I10" i="15" l="1"/>
  <c r="I12" i="15"/>
  <c r="I13" i="15"/>
  <c r="I14" i="15"/>
  <c r="I15" i="15"/>
  <c r="I17" i="15"/>
  <c r="I18" i="15"/>
  <c r="I20" i="15"/>
  <c r="I21" i="15"/>
  <c r="I22" i="15"/>
  <c r="I23" i="15"/>
</calcChain>
</file>

<file path=xl/sharedStrings.xml><?xml version="1.0" encoding="utf-8"?>
<sst xmlns="http://schemas.openxmlformats.org/spreadsheetml/2006/main" count="1329" uniqueCount="397">
  <si>
    <t>ANEKSI nr.1 "Raporti Permbledhes i shpenzimeve per  Shkollen Shqiptare te Administrates Publike"</t>
  </si>
  <si>
    <t>Periudha e Raportimit 01.01.2024-30.04.2024</t>
  </si>
  <si>
    <t>në 000/lekë</t>
  </si>
  <si>
    <t>Emri i Grupit</t>
  </si>
  <si>
    <t>Institucione të tjera Qeveritare</t>
  </si>
  <si>
    <t>Kodi i Grupit</t>
  </si>
  <si>
    <t>87</t>
  </si>
  <si>
    <t>EMERTIME</t>
  </si>
  <si>
    <t>Shpenzimet e Shkolles Shqiptare e Administrates Publike</t>
  </si>
  <si>
    <t>Viti Paraardhes 2023</t>
  </si>
  <si>
    <t>Periudha Raportuese 2024</t>
  </si>
  <si>
    <t xml:space="preserve">Periudha Raportuese </t>
  </si>
  <si>
    <t>Ndryshimi Vjetor (Plan-Fakt)</t>
  </si>
  <si>
    <t>% e realizimit</t>
  </si>
  <si>
    <t xml:space="preserve">Shpenzime Faktike </t>
  </si>
  <si>
    <t>Struktura e shpenzimeve ne %</t>
  </si>
  <si>
    <t>Plani fillestar vjetor Viti 2024</t>
  </si>
  <si>
    <t>Plani vjetor i Rishikuar Viti 2024</t>
  </si>
  <si>
    <t xml:space="preserve">Ndryshimi I Planit vjetor </t>
  </si>
  <si>
    <t xml:space="preserve">Shpenzimet Faktike te Periudhes Progresive </t>
  </si>
  <si>
    <t>(1)</t>
  </si>
  <si>
    <t>(2)</t>
  </si>
  <si>
    <t>(3)</t>
  </si>
  <si>
    <t>(4)</t>
  </si>
  <si>
    <t>(5)</t>
  </si>
  <si>
    <t>(6)</t>
  </si>
  <si>
    <t>7 (5-3)</t>
  </si>
  <si>
    <t>(8)</t>
  </si>
  <si>
    <t>(9)</t>
  </si>
  <si>
    <t>10 (5-8)</t>
  </si>
  <si>
    <t>11 (8/5)</t>
  </si>
  <si>
    <t>01330</t>
  </si>
  <si>
    <t>Shkolla Shqiptare e Administrates Publike</t>
  </si>
  <si>
    <t>Totali I Shpenzimeve Buxhetore</t>
  </si>
  <si>
    <t>Shpenzime nga te Ardhurat Jashte Limitit (Kap06)</t>
  </si>
  <si>
    <t>Totali i Shpenzimeve të ASPA</t>
  </si>
  <si>
    <t xml:space="preserve">Shpenzimet Sipas Klasifikimit ekonomik </t>
  </si>
  <si>
    <t>Artikulli</t>
  </si>
  <si>
    <t xml:space="preserve">Emertimi </t>
  </si>
  <si>
    <t>Paga</t>
  </si>
  <si>
    <t>Sigurime Shoqërore</t>
  </si>
  <si>
    <t>Mallra dhe Shërbime të Tjera</t>
  </si>
  <si>
    <t>Subvencione</t>
  </si>
  <si>
    <t>Transferta Korente të Brendshme</t>
  </si>
  <si>
    <t>Transferta Korente të Huaja</t>
  </si>
  <si>
    <t>Trans për Buxh. Fam. &amp; Individ</t>
  </si>
  <si>
    <t xml:space="preserve">Nen-Totali  Shpenzime Korente </t>
  </si>
  <si>
    <t>Kapitale të Patrupëzuara</t>
  </si>
  <si>
    <t>Kapitale të Trupëzuara</t>
  </si>
  <si>
    <t xml:space="preserve">Nen-Totali  Shpenzime Kapitale me Financim te Brendshem </t>
  </si>
  <si>
    <t>Nen-Totali  Shpenzime Kapitale me Financim te Huaj</t>
  </si>
  <si>
    <t>Totali Shpenzime Kapitale</t>
  </si>
  <si>
    <t>Totali (Korrente+Kapitale+Shpenz nga te ardh.jashte limiti)</t>
  </si>
  <si>
    <t>Emri</t>
  </si>
  <si>
    <t>Nëpunës Zbatues</t>
  </si>
  <si>
    <t>Firma</t>
  </si>
  <si>
    <t>Data</t>
  </si>
  <si>
    <t>ANEKSI nr.1.1 "Raporti i Shpenzimeve sipas kapitujve"</t>
  </si>
  <si>
    <t xml:space="preserve">Kodi i Ministrise </t>
  </si>
  <si>
    <t>Kodi I Kapitullit</t>
  </si>
  <si>
    <t>Emertimi I kapitullit</t>
  </si>
  <si>
    <t>Buxheti</t>
  </si>
  <si>
    <t>ARTIKUJ BUXHETORE</t>
  </si>
  <si>
    <t>Periodike/vjetore</t>
  </si>
  <si>
    <t>TOTAL</t>
  </si>
  <si>
    <t>Shpenzime Kapitale te Patrupezuara</t>
  </si>
  <si>
    <t>Shpenzime Kapitale te Trupezuara</t>
  </si>
  <si>
    <t>Pagat</t>
  </si>
  <si>
    <t>Kontrib.e Sigurimeve Shoqerore</t>
  </si>
  <si>
    <t xml:space="preserve">Mallra dhe Sherbime </t>
  </si>
  <si>
    <t xml:space="preserve">Subvencione </t>
  </si>
  <si>
    <t xml:space="preserve">Te Tjera Transfer Korrente te Brendeshme </t>
  </si>
  <si>
    <t>Transfer Korrente te Huaja</t>
  </si>
  <si>
    <t>Transferta per Buxhetet Familjare dhe Individet</t>
  </si>
  <si>
    <t xml:space="preserve">Total </t>
  </si>
  <si>
    <t>01</t>
  </si>
  <si>
    <t>Nga Buxheti</t>
  </si>
  <si>
    <t xml:space="preserve">Plani Fillestar </t>
  </si>
  <si>
    <t>Plani Rishikuar</t>
  </si>
  <si>
    <t>Fakti</t>
  </si>
  <si>
    <t xml:space="preserve">Angazhime </t>
  </si>
  <si>
    <t>02</t>
  </si>
  <si>
    <t>Financim I Huaj-Grant</t>
  </si>
  <si>
    <t>04</t>
  </si>
  <si>
    <t>TVSH,Detyrim Doganor</t>
  </si>
  <si>
    <t>Ndryshimi ne vlere absolute</t>
  </si>
  <si>
    <t>Realizimi ne %</t>
  </si>
  <si>
    <t>06</t>
  </si>
  <si>
    <t>Nga te ardhurat jashte limitit</t>
  </si>
  <si>
    <t>ANEKSI nr.1.2 "Shpenzimet Buxhetore ne Total Programi dhe Total Ministrie /Institucioni Buxhetor"</t>
  </si>
  <si>
    <t xml:space="preserve">Kodi I Programit </t>
  </si>
  <si>
    <t xml:space="preserve">Emertimi I Programit </t>
  </si>
  <si>
    <t xml:space="preserve">Viti </t>
  </si>
  <si>
    <t xml:space="preserve">Tipi I Buxhetit </t>
  </si>
  <si>
    <t>Art.230</t>
  </si>
  <si>
    <t>Art.231</t>
  </si>
  <si>
    <t>Art.600</t>
  </si>
  <si>
    <t>Art.601</t>
  </si>
  <si>
    <t>Art.602</t>
  </si>
  <si>
    <t>Art.603</t>
  </si>
  <si>
    <t>Art.604</t>
  </si>
  <si>
    <t>Art.605</t>
  </si>
  <si>
    <t>Art.606</t>
  </si>
  <si>
    <t>Menaxhimi dhe Zhvillimi i Administrates Publik (Shkolla Shqiptare e Administrates Publike)</t>
  </si>
  <si>
    <t>Plani I Rishikuar</t>
  </si>
  <si>
    <t>Realizimi  ne %</t>
  </si>
  <si>
    <t>Te ardhura jashte limiti</t>
  </si>
  <si>
    <t>Totali I Aspa</t>
  </si>
  <si>
    <t xml:space="preserve">Numri I Punonjesve ne Total </t>
  </si>
  <si>
    <t>22( ne organike) ,4 (jashte organike)</t>
  </si>
  <si>
    <t>22( ne organike), 4 (jashte organike)</t>
  </si>
  <si>
    <t>Numri Faktik</t>
  </si>
  <si>
    <t>18 (ne organike),  1(jashte organike)</t>
  </si>
  <si>
    <t>ANEKSI nr.2 "Raporti i Shpenzimeve  të Programit sipas Shpenzimeve"</t>
  </si>
  <si>
    <t>ne 000/leke</t>
  </si>
  <si>
    <t xml:space="preserve">Menaxhimi dhe Zhvillimi i Administrates Publike </t>
  </si>
  <si>
    <t>Programi</t>
  </si>
  <si>
    <t>(Shkolla Shqiptare e Administrates Publike)</t>
  </si>
  <si>
    <t>Kodi i Programit</t>
  </si>
  <si>
    <t>01140</t>
  </si>
  <si>
    <t>Art.</t>
  </si>
  <si>
    <t>Emertimi</t>
  </si>
  <si>
    <t>Viti Paraardhes 2022</t>
  </si>
  <si>
    <t>(7)=(6)-(5)</t>
  </si>
  <si>
    <t>Struktura e Shpenzimeve ne %</t>
  </si>
  <si>
    <t>Plani Fillestar Vjetor 2024</t>
  </si>
  <si>
    <t>Plani Vjetor I Rishikuar Viti 2024</t>
  </si>
  <si>
    <t xml:space="preserve">Ndryshimi Vjetor I Planit </t>
  </si>
  <si>
    <t>Shpenzimet Faktike te Periudhes/ progresiv</t>
  </si>
  <si>
    <t>Ndryshimi vjetor  (Plan- Fakt)</t>
  </si>
  <si>
    <t>% e Realizimit</t>
  </si>
  <si>
    <t>Diferenca</t>
  </si>
  <si>
    <t>10(5-8)</t>
  </si>
  <si>
    <t>PBA 2021</t>
  </si>
  <si>
    <t>Janar Dhjetor  2021</t>
  </si>
  <si>
    <t>98703AD</t>
  </si>
  <si>
    <t>PAGA</t>
  </si>
  <si>
    <t>SIG</t>
  </si>
  <si>
    <t>Shpz korrente + Mirmbajtje Gjeoportalit</t>
  </si>
  <si>
    <t>KUOTA</t>
  </si>
  <si>
    <t xml:space="preserve">fondi I vecante </t>
  </si>
  <si>
    <t>M870250</t>
  </si>
  <si>
    <t>Software inxhinierik</t>
  </si>
  <si>
    <t>M870302</t>
  </si>
  <si>
    <t>KRGJSH</t>
  </si>
  <si>
    <t>Nën-Totali</t>
  </si>
  <si>
    <t>Shpenzime Korrente</t>
  </si>
  <si>
    <t>M8703018</t>
  </si>
  <si>
    <t>Blerje Pajisje Zyrash</t>
  </si>
  <si>
    <t>M870251</t>
  </si>
  <si>
    <t>Ndertimi GIS</t>
  </si>
  <si>
    <t>M870304</t>
  </si>
  <si>
    <t xml:space="preserve">Shtimi I kapaciteti </t>
  </si>
  <si>
    <t>Transferta Kapitale</t>
  </si>
  <si>
    <t>M870307</t>
  </si>
  <si>
    <t>TVSH</t>
  </si>
  <si>
    <t>Nën -Totali</t>
  </si>
  <si>
    <t>Shpenzime Kapitale me financim të brendshëm</t>
  </si>
  <si>
    <t xml:space="preserve">TOTAL BUXHETI 2021 SIPAS PBA </t>
  </si>
  <si>
    <t>Plan Fillestar 2021</t>
  </si>
  <si>
    <t>Shpenzime Kapitale me financim të huaj</t>
  </si>
  <si>
    <t>Shkrese Nr.23724/97 Prot; date 18/01/2021</t>
  </si>
  <si>
    <t>Totali</t>
  </si>
  <si>
    <t>Shpenzime Kapitale</t>
  </si>
  <si>
    <t>Totali (korrente + kapitale + Shp nga të ardh.jashtë limiti)</t>
  </si>
  <si>
    <t>Vendime Standarte Akte Normative</t>
  </si>
  <si>
    <t>Shpenzimet sipas produkteve te programit buxhetor</t>
  </si>
  <si>
    <t>98703AE</t>
  </si>
  <si>
    <t>Mirembajtje e sistemit te gjeoportalit Kombetar</t>
  </si>
  <si>
    <t>98703AG</t>
  </si>
  <si>
    <t xml:space="preserve">Rrjeti Albcors i mirembajtur </t>
  </si>
  <si>
    <t xml:space="preserve">Totali I Shpenzimeve Korrente </t>
  </si>
  <si>
    <t>Kodi Produktit</t>
  </si>
  <si>
    <t>98706AB</t>
  </si>
  <si>
    <t>Persona te trajnuar</t>
  </si>
  <si>
    <t xml:space="preserve">Totali I Shpenzimeve per Investime </t>
  </si>
  <si>
    <t>18AP601</t>
  </si>
  <si>
    <t>Paisje  zyre dhe kompjuterike te blera</t>
  </si>
  <si>
    <t>Blerje Pajisje Zyrash dhe elektronike</t>
  </si>
  <si>
    <t xml:space="preserve">Nen Totali Shpenzime Kapitale me financim te brendshem </t>
  </si>
  <si>
    <t>Plan Rishikuar 2021</t>
  </si>
  <si>
    <t>Nen Totali Shpenzime Kapitale me financim te huaj</t>
  </si>
  <si>
    <t>Total Shpenzime nga te ardhurat jashte limitit (Kap06)</t>
  </si>
  <si>
    <t xml:space="preserve">Totali I Shpenzimve te Programit </t>
  </si>
  <si>
    <t>ANEKSI nr.2.1 "Shpenzimet e Programit  sipas kapitujve"</t>
  </si>
  <si>
    <t>Kodi I Programit</t>
  </si>
  <si>
    <t>Emertimi I Programit</t>
  </si>
  <si>
    <t xml:space="preserve">Te Tjera Transfer Korreente te Brendeshme </t>
  </si>
  <si>
    <t>Shkolla Shqiptare e Administrates Publike (ASPA)</t>
  </si>
  <si>
    <t>ANEKSI nr.4 "Raporti i realizimit te objektivave te politikes se programit"</t>
  </si>
  <si>
    <t>Periudha e Raportimit:  01.01.2018-30.04.2018</t>
  </si>
  <si>
    <t>Emertimi i programit:</t>
  </si>
  <si>
    <t>E- Qeverisja</t>
  </si>
  <si>
    <t>Komente</t>
  </si>
  <si>
    <t>Qellimi 1</t>
  </si>
  <si>
    <t>“Projektimi, Ndërtimi, Operimi, Mirëmbajtja dhe Përmirësimi i një sistemi gjeohapësinor funksional e të integruar (NSDI), i cili prodhon informacion dhe njohuri gjeohapësinore, në përputhje me standardet e BE / INSPIRE</t>
  </si>
  <si>
    <t>**Treguesit e performancës/Produktet:</t>
  </si>
  <si>
    <t>.....</t>
  </si>
  <si>
    <r>
      <rPr>
        <b/>
        <sz val="14"/>
        <color indexed="60"/>
        <rFont val="Times New Roman"/>
        <family val="1"/>
      </rPr>
      <t>*</t>
    </r>
    <r>
      <rPr>
        <b/>
        <sz val="12"/>
        <color indexed="60"/>
        <rFont val="Times New Roman"/>
        <family val="1"/>
      </rPr>
      <t>Objektivat e politikës*:</t>
    </r>
  </si>
  <si>
    <t>Kodi i
Treguesit te Performances/Produktit</t>
  </si>
  <si>
    <r>
      <t>Emertimi i Treguesit te Performances</t>
    </r>
    <r>
      <rPr>
        <b/>
        <sz val="11"/>
        <color indexed="60"/>
        <rFont val="Times New Roman"/>
        <family val="1"/>
      </rPr>
      <t>***</t>
    </r>
    <r>
      <rPr>
        <b/>
        <sz val="10"/>
        <color indexed="8"/>
        <rFont val="Times New Roman"/>
        <family val="1"/>
      </rPr>
      <t>/Produktit</t>
    </r>
    <r>
      <rPr>
        <b/>
        <sz val="12"/>
        <color indexed="60"/>
        <rFont val="Calibri"/>
        <family val="2"/>
      </rPr>
      <t/>
    </r>
  </si>
  <si>
    <t>Niveli faktik i  vitit paraardhes 2018</t>
  </si>
  <si>
    <t>Niveli i planifikuar ne vitin korent 2019</t>
  </si>
  <si>
    <t>Niveli i rishikuar ne vitin korent 2019</t>
  </si>
  <si>
    <t>Niveli faktik ne fund te vitit korent 2019</t>
  </si>
  <si>
    <t>% e Realizimit te Treguesit te Performances/Produktit</t>
  </si>
  <si>
    <t>Objektivi 1.1</t>
  </si>
  <si>
    <t>Projektimi, ndërtimi, mirëmbajtja dhe përditësimin e Kornizës Referuese Gjeodezike.</t>
  </si>
  <si>
    <t>A</t>
  </si>
  <si>
    <t xml:space="preserve">Ndërtimi i sistemit të rrjeteve gjeodezike të rrjeteve aktiv dhe pasiv (Rendi I Parë dhe Rendi II), ndërtimi i rrjeteve të nivelimit, rrjete gravametrike, magnometrike dhe marografike. </t>
  </si>
  <si>
    <t xml:space="preserve">Objektivi 1.2 </t>
  </si>
  <si>
    <t>Projektimi, ndërtimi, mirëmbajtja dhe përditësimin I Gjeoportalit dhe GIS'it Kombëtar (Ndërtim i sistemit të integruar të gjeoinformacionit, që nënkupton përcaktimin e funksioneve, organizimin strukturor dhe ndërveprimet midis tyre).</t>
  </si>
  <si>
    <t>B</t>
  </si>
  <si>
    <t>Mirëmbajtja dhe përditësimi i Gjeoportalit Kombëtar</t>
  </si>
  <si>
    <t>C</t>
  </si>
  <si>
    <t>Blerje pajisje zyre dhe elektronike</t>
  </si>
  <si>
    <t>D</t>
  </si>
  <si>
    <t>Projektimi I GIS- Kombëtar</t>
  </si>
  <si>
    <t xml:space="preserve">Eshte miratuar pakësimi i  fondit nga Ministria e Financave dhe Ekonomise sipas shkresës nr. 22452/106 prot, datë 31.12.2018, në zbatim te Aktit Normativ nr. 2, datë 19.12.2018 dhe shkresës nr. 14875/147 prot, datë 12.10.2018, " Miratimi i rialokimit te fondit" . gjatë marrëveshjes paraprake, financimi për këto projekte do të bëhet nga donatorët e huaj. </t>
  </si>
  <si>
    <t>E</t>
  </si>
  <si>
    <t>Software inxhinierik GIS dhe Hartografik</t>
  </si>
  <si>
    <t xml:space="preserve">Eshte miratuar pakësimi i  fondit nga Ministria e Financave dhe Ekonomise sipas shkresës nr. 22452/106 prot, datë 31.12.2018, në zbatim te Aktit Normativ nr. 2, datë 19.12.2018. Gjatë marrëveshjes paraprake, financimi për këto projekte do të bëhet nga donatorët e huaj. </t>
  </si>
  <si>
    <t>Objektivi 1.3</t>
  </si>
  <si>
    <t>Hartimi i sdandardeve dhe rregullave uniforme të infrastrukturës së informacionit gjeohapësinor (Programimi i punës dhe proceseve të saj, ngritja dhe zbatimi i politikave, rregullave, procedurave dhe udhëzimeve të punës për elementët e sistemit të gjeoinformacionit).</t>
  </si>
  <si>
    <t>F</t>
  </si>
  <si>
    <t xml:space="preserve">Standartet /Udhezime teknike te Miratuara </t>
  </si>
  <si>
    <t>Jane derguar per miratim ne Keshillin e Ministrave</t>
  </si>
  <si>
    <t>G</t>
  </si>
  <si>
    <t>Vendime të miratuara</t>
  </si>
  <si>
    <t>Objektivi 1.4</t>
  </si>
  <si>
    <t>Sigurimi i burimeve financiare për të garantuar inputet e nevojshmet (burime njerëzore, teknologjike dhe kapacitetet operacionale), për ngritjen dhe operimin e sistemit të integruar të gjeoinformacionit, dhe realizimin e produkteve bazë të gjeoinformacionit, në të njëjtën linjë me strategjinë dhe Programin Kombëtar të Sektorit (PKS).</t>
  </si>
  <si>
    <t>H</t>
  </si>
  <si>
    <t>Fotografim ajror, krijimi i hartës bazë Digitale shkalla 1:2000, teknologji dhe trajnim.</t>
  </si>
  <si>
    <t>I</t>
  </si>
  <si>
    <t>Trajnime dhe rritje kapaciteti të stafit, asistencë teknike në hartimin e draft/standarteve dhe skanimi i hartave dhe fotografive ajore historike në Shqipëri, përftimin teknologji dhe software (programe), asistencë për krijimin e GIS-it Kombëtar etj.</t>
  </si>
  <si>
    <t>J</t>
  </si>
  <si>
    <t xml:space="preserve">Blerje pajisje hardware, ne ASIG </t>
  </si>
  <si>
    <t>K</t>
  </si>
  <si>
    <t>Blerje Kasaforta , ne ASIG</t>
  </si>
  <si>
    <r>
      <rPr>
        <b/>
        <i/>
        <sz val="11"/>
        <color indexed="60"/>
        <rFont val="Times New Roman"/>
        <family val="1"/>
      </rPr>
      <t>*</t>
    </r>
    <r>
      <rPr>
        <b/>
        <i/>
        <sz val="10"/>
        <color indexed="60"/>
        <rFont val="Times New Roman"/>
        <family val="1"/>
      </rPr>
      <t>Objektivat e listuar jane ne funksion te permbushjes se qellimit te mesiperm te politikes. Nese specifikohet me shume se 1 Qellim, ai se bashku me objektivat e tij (psh Qellimi 2 me Objektiv 2.1; 2.2; etj) duhet te futen ne nje tabele tjeter te ngjashme, ne vazhdim te kesaj.</t>
    </r>
  </si>
  <si>
    <r>
      <rPr>
        <b/>
        <i/>
        <sz val="11"/>
        <color indexed="60"/>
        <rFont val="Times New Roman"/>
        <family val="1"/>
      </rPr>
      <t>** Si tregues për vlerësimin e performancës së objektivave, krahas produkteve, shërbejnë edhe tregues të tjerë të matshëm të lidhur me to. Këto mund të jene standarte të njohura të fushës; tregues statistikorë; indekse kombëtare e ndërkombëtare,etj.</t>
    </r>
    <r>
      <rPr>
        <b/>
        <i/>
        <sz val="10"/>
        <color indexed="60"/>
        <rFont val="Times New Roman"/>
        <family val="1"/>
      </rPr>
      <t xml:space="preserve"> </t>
    </r>
  </si>
  <si>
    <r>
      <rPr>
        <b/>
        <i/>
        <sz val="11"/>
        <color indexed="60"/>
        <rFont val="Times New Roman"/>
        <family val="1"/>
      </rPr>
      <t>***</t>
    </r>
    <r>
      <rPr>
        <b/>
        <i/>
        <sz val="10"/>
        <color indexed="60"/>
        <rFont val="Times New Roman"/>
        <family val="1"/>
      </rPr>
      <t>Ketu listohen te gjithe treguesit e performances, perfshi dhe produktet. Raportimi per produktet behet periodik dhe vjetor, ndersa raportimi per treguesit e performances mund te behet edhe vetem vjetor, nqs matshmeria e tyre periodike paraqet veshtiresi objektive.</t>
    </r>
  </si>
  <si>
    <t xml:space="preserve">         Njekohesisht, per ata tregues performance te cilet nuk vleresohen mbi baze vjetore por disa vjecare (psh vleresime ndekombetare te tilla si: OBI, PISA score, PEFA score, etc), si nivel i vitit paraardhes vendoset niveli me i fundit i regjistruar per ta.</t>
  </si>
  <si>
    <t>Drejtor i Përgjithshëm</t>
  </si>
  <si>
    <t>Lorenc Çala</t>
  </si>
  <si>
    <t>Myrtezan Kollçaku</t>
  </si>
  <si>
    <t>15.05.2019</t>
  </si>
  <si>
    <t>ANEKSI nr.3 "Raporti përmbledhës i realizimit të treguesve të performancës/produkteve të programit"</t>
  </si>
  <si>
    <t>Kodi I Produktit</t>
  </si>
  <si>
    <t>Emertimi I Produktit</t>
  </si>
  <si>
    <t>Njesia Matese</t>
  </si>
  <si>
    <t xml:space="preserve">Viti Paraardhes </t>
  </si>
  <si>
    <t>Periudha Raportuese</t>
  </si>
  <si>
    <t>Deviacioni i Kostos për Njësi</t>
  </si>
  <si>
    <r>
      <t xml:space="preserve">Sasia Faktike (sipas vitit </t>
    </r>
    <r>
      <rPr>
        <b/>
        <sz val="10"/>
        <color indexed="60"/>
        <rFont val="Times New Roman"/>
        <family val="1"/>
      </rPr>
      <t>paraardhës</t>
    </r>
    <r>
      <rPr>
        <b/>
        <sz val="10"/>
        <rFont val="Times New Roman"/>
        <family val="1"/>
      </rPr>
      <t>)</t>
    </r>
  </si>
  <si>
    <r>
      <t xml:space="preserve">Shpenzimet  Faktike
(sipas vitit </t>
    </r>
    <r>
      <rPr>
        <b/>
        <sz val="10"/>
        <color indexed="60"/>
        <rFont val="Times New Roman"/>
        <family val="1"/>
      </rPr>
      <t>paraardhës</t>
    </r>
    <r>
      <rPr>
        <b/>
        <sz val="10"/>
        <rFont val="Times New Roman"/>
        <family val="1"/>
      </rPr>
      <t>)</t>
    </r>
  </si>
  <si>
    <r>
      <t xml:space="preserve">Kosto për Njësi (sipas vitit </t>
    </r>
    <r>
      <rPr>
        <b/>
        <sz val="10"/>
        <color indexed="60"/>
        <rFont val="Times New Roman"/>
        <family val="1"/>
      </rPr>
      <t>paraardhës</t>
    </r>
    <r>
      <rPr>
        <b/>
        <sz val="10"/>
        <rFont val="Times New Roman"/>
        <family val="1"/>
      </rPr>
      <t>)</t>
    </r>
  </si>
  <si>
    <r>
      <t xml:space="preserve">Sasia (sipas </t>
    </r>
    <r>
      <rPr>
        <b/>
        <sz val="10"/>
        <color indexed="60"/>
        <rFont val="Times New Roman"/>
        <family val="1"/>
      </rPr>
      <t>planit</t>
    </r>
    <r>
      <rPr>
        <b/>
        <sz val="10"/>
        <rFont val="Times New Roman"/>
        <family val="1"/>
      </rPr>
      <t xml:space="preserve"> fillestar Vjetor)</t>
    </r>
  </si>
  <si>
    <r>
      <t xml:space="preserve">Shpenzimet 
(sipas </t>
    </r>
    <r>
      <rPr>
        <b/>
        <sz val="10"/>
        <color indexed="60"/>
        <rFont val="Times New Roman"/>
        <family val="1"/>
      </rPr>
      <t xml:space="preserve">planit </t>
    </r>
    <r>
      <rPr>
        <b/>
        <sz val="10"/>
        <rFont val="Times New Roman"/>
        <family val="1"/>
      </rPr>
      <t>fillestar vjetor)</t>
    </r>
  </si>
  <si>
    <r>
      <t xml:space="preserve">Kosto për Njësi 
(sipas </t>
    </r>
    <r>
      <rPr>
        <b/>
        <sz val="10"/>
        <color indexed="60"/>
        <rFont val="Times New Roman"/>
        <family val="1"/>
      </rPr>
      <t>planit</t>
    </r>
    <r>
      <rPr>
        <b/>
        <sz val="10"/>
        <rFont val="Times New Roman"/>
        <family val="1"/>
      </rPr>
      <t xml:space="preserve"> fillestar vjetor)</t>
    </r>
  </si>
  <si>
    <r>
      <t xml:space="preserve">Sasia (sipas </t>
    </r>
    <r>
      <rPr>
        <b/>
        <sz val="10"/>
        <color indexed="60"/>
        <rFont val="Times New Roman"/>
        <family val="1"/>
      </rPr>
      <t>planit</t>
    </r>
    <r>
      <rPr>
        <b/>
        <sz val="10"/>
        <rFont val="Times New Roman"/>
        <family val="1"/>
      </rPr>
      <t xml:space="preserve"> </t>
    </r>
    <r>
      <rPr>
        <b/>
        <sz val="10"/>
        <color indexed="60"/>
        <rFont val="Times New Roman"/>
        <family val="1"/>
      </rPr>
      <t>të rishikuar te vitit korrent</t>
    </r>
    <r>
      <rPr>
        <b/>
        <sz val="10"/>
        <rFont val="Times New Roman"/>
        <family val="1"/>
      </rPr>
      <t>)</t>
    </r>
  </si>
  <si>
    <r>
      <t xml:space="preserve">Shpenzimet 
(sipas </t>
    </r>
    <r>
      <rPr>
        <b/>
        <sz val="10"/>
        <color indexed="60"/>
        <rFont val="Times New Roman"/>
        <family val="1"/>
      </rPr>
      <t xml:space="preserve">planit të rishikuar </t>
    </r>
    <r>
      <rPr>
        <b/>
        <sz val="10"/>
        <rFont val="Times New Roman"/>
        <family val="1"/>
      </rPr>
      <t>të vitit korent)</t>
    </r>
  </si>
  <si>
    <r>
      <t xml:space="preserve">Kosto për Njësi 
(sipas </t>
    </r>
    <r>
      <rPr>
        <b/>
        <sz val="10"/>
        <color indexed="60"/>
        <rFont val="Times New Roman"/>
        <family val="1"/>
      </rPr>
      <t>planit të rishikuar</t>
    </r>
    <r>
      <rPr>
        <b/>
        <sz val="10"/>
        <rFont val="Times New Roman"/>
        <family val="1"/>
      </rPr>
      <t xml:space="preserve"> të vitit korent)</t>
    </r>
  </si>
  <si>
    <r>
      <t xml:space="preserve">Sasia </t>
    </r>
    <r>
      <rPr>
        <b/>
        <sz val="10"/>
        <color indexed="60"/>
        <rFont val="Times New Roman"/>
        <family val="1"/>
      </rPr>
      <t>Faktike</t>
    </r>
    <r>
      <rPr>
        <b/>
        <sz val="10"/>
        <rFont val="Times New Roman"/>
        <family val="1"/>
      </rPr>
      <t xml:space="preserve"> (në fund të vitit korent)</t>
    </r>
  </si>
  <si>
    <r>
      <t xml:space="preserve">Shpenzimet </t>
    </r>
    <r>
      <rPr>
        <b/>
        <sz val="10"/>
        <color indexed="60"/>
        <rFont val="Times New Roman"/>
        <family val="1"/>
      </rPr>
      <t>Faktike</t>
    </r>
    <r>
      <rPr>
        <b/>
        <sz val="10"/>
        <rFont val="Times New Roman"/>
        <family val="1"/>
      </rPr>
      <t xml:space="preserve"> (në fund të vitit korent)</t>
    </r>
  </si>
  <si>
    <r>
      <t xml:space="preserve">Kosto për Njësi </t>
    </r>
    <r>
      <rPr>
        <b/>
        <sz val="10"/>
        <color indexed="60"/>
        <rFont val="Times New Roman"/>
        <family val="1"/>
      </rPr>
      <t>Faktike</t>
    </r>
    <r>
      <rPr>
        <b/>
        <sz val="10"/>
        <rFont val="Times New Roman"/>
        <family val="1"/>
      </rPr>
      <t xml:space="preserve"> (në fund të vitit korent)</t>
    </r>
  </si>
  <si>
    <t>13=(12-3)</t>
  </si>
  <si>
    <t>14=(12-6)</t>
  </si>
  <si>
    <t>15=(12-9)</t>
  </si>
  <si>
    <t>(7)</t>
  </si>
  <si>
    <t>(10)</t>
  </si>
  <si>
    <t>(11)</t>
  </si>
  <si>
    <t>(12)</t>
  </si>
  <si>
    <t>(13)</t>
  </si>
  <si>
    <t>(14)</t>
  </si>
  <si>
    <t>(15)</t>
  </si>
  <si>
    <t>Paijsje  zyre dhe kompjuterike te blera</t>
  </si>
  <si>
    <t>Copë</t>
  </si>
  <si>
    <t>ANEKSI nr.3.1 "Raporti performancës se produkteve të programit sipas artikujve"</t>
  </si>
  <si>
    <t>Kodi I Progduktit</t>
  </si>
  <si>
    <t>Sasia</t>
  </si>
  <si>
    <t>Artikujt buxhetore</t>
  </si>
  <si>
    <t>Total</t>
  </si>
  <si>
    <t>Pajisje  zyre dhe kompjuterike te blera</t>
  </si>
  <si>
    <t xml:space="preserve">Totali I Shpenzimeve Buxhetore </t>
  </si>
  <si>
    <t>Aneksi 3.2"Deviacioni I kostos per njesi ne vite "</t>
  </si>
  <si>
    <t>KPI Target Periodiciteti</t>
  </si>
  <si>
    <t xml:space="preserve">Emertimi I Produktit </t>
  </si>
  <si>
    <t>98706AD</t>
  </si>
  <si>
    <t>Persona te Trajnuar</t>
  </si>
  <si>
    <t>Plani Fillestar Sasia</t>
  </si>
  <si>
    <t>Plani Fillestar Shpenzime</t>
  </si>
  <si>
    <t xml:space="preserve">Kosto per njesi </t>
  </si>
  <si>
    <t>Deviacioni I planit fillestar  per njesi gjate viteve</t>
  </si>
  <si>
    <t>Plani I Rishikuar Sasia</t>
  </si>
  <si>
    <t>Plani I Rishikuar Shpenzime</t>
  </si>
  <si>
    <t>Kosto per njesi e Rishikuar</t>
  </si>
  <si>
    <t>Deviacioni I planit te rishikuar per njesi gjate viteve</t>
  </si>
  <si>
    <t>Sasia Faktike</t>
  </si>
  <si>
    <t>numri I pjesmerresve  te trajnuar janar prill</t>
  </si>
  <si>
    <t>Shpenzimet faktike</t>
  </si>
  <si>
    <t>Kosto per njesi Fakt</t>
  </si>
  <si>
    <t>Deviacioni I kostos faktike per njesi gjate viteve</t>
  </si>
  <si>
    <t>E- Qeverisja (Autoriteti Shtetëror për Informacionin Gjeohapësinor (ASIG)</t>
  </si>
  <si>
    <t>Ndërtimi i pjesshëm Kornizës Referuese Gjeodezike (KRGJSH)</t>
  </si>
  <si>
    <t>M870099</t>
  </si>
  <si>
    <t>Blerje Pajisje Elektronike</t>
  </si>
  <si>
    <t xml:space="preserve">Blerje Pajisje Elektronike </t>
  </si>
  <si>
    <t>M870072</t>
  </si>
  <si>
    <t>Blerje orendi dhe pajisje për mobilimin e zyrave</t>
  </si>
  <si>
    <t>18BV902</t>
  </si>
  <si>
    <t>Prodhimi i ortofotove nga fotografitë ajrore historike që ndodhen në arkivën e IGJIU</t>
  </si>
  <si>
    <t>18BV903</t>
  </si>
  <si>
    <t xml:space="preserve">Blerje dhe instalim pajisjesh për stacionet marografike të Shëngjinit dhe Orikumit </t>
  </si>
  <si>
    <t>18AN304</t>
  </si>
  <si>
    <t>Blerje Pajisje per salle konferencash</t>
  </si>
  <si>
    <t>18AN305</t>
  </si>
  <si>
    <t>Blerje Pajisje per ruajtje te dhenash</t>
  </si>
  <si>
    <t>18AN306</t>
  </si>
  <si>
    <t>Blerje dhe instalim pajisje hardware (topomause) per funsionimin e stacioneve fotogrametrike</t>
  </si>
  <si>
    <t>18BU901</t>
  </si>
  <si>
    <t>Rikonstruksion Godine</t>
  </si>
  <si>
    <t>Emri I Grupit</t>
  </si>
  <si>
    <t>Menaxhimi dhe Zhvillimi i Administratës Publike     (Shkolla Shqiptare e Administratës Publike)</t>
  </si>
  <si>
    <t xml:space="preserve">   Kodi I Grupit </t>
  </si>
  <si>
    <t>Shenime Internal</t>
  </si>
  <si>
    <t xml:space="preserve">Emri I Programit </t>
  </si>
  <si>
    <t xml:space="preserve">                                                                                                                     </t>
  </si>
  <si>
    <t xml:space="preserve">   Kodi I Programit</t>
  </si>
  <si>
    <t xml:space="preserve">Qellimi i politikës së programit </t>
  </si>
  <si>
    <t>Ky program buxhetor mbështet funksionimin e Shkollës Shqiptare të Administratës Publike si një institucion Qëndror Publik me autonomi administrative dhe akademike. Ajo ka për qëllim formimin profesional të nëpunësve civilë, si dhe të çdo individi tjetër, vendas ose të
huaj, që nuk është pjesë e shërbimit civil dhe që plotëson kriteret e kërkuara, sipas parashikimeve në nenit 8, të ligjit 152/2013 Për Nënpunesin Civil të ndryshuar.</t>
  </si>
  <si>
    <t xml:space="preserve">Treguesit e Perfomances ne nivel qellimi </t>
  </si>
  <si>
    <t xml:space="preserve">Kodi I Treguesit </t>
  </si>
  <si>
    <t xml:space="preserve">Emertimi I treguesit </t>
  </si>
  <si>
    <t xml:space="preserve">Fakt I periudhes/ progresive </t>
  </si>
  <si>
    <t>Buxheti Vjetor Plani Fillestar Viti 2024</t>
  </si>
  <si>
    <t>Buxheti Vjetor  Plani I Rishikuar Viti 2024</t>
  </si>
  <si>
    <t>Ndryshimi (Plan-Fakt)</t>
  </si>
  <si>
    <t xml:space="preserve">% e realizimit </t>
  </si>
  <si>
    <t>Numri i pjesmarrësve të trajnuar nga administrata publike.</t>
  </si>
  <si>
    <t>numër</t>
  </si>
  <si>
    <t>Numri i individeve të trajnuar kundrejt administrates publike.</t>
  </si>
  <si>
    <t>Objektivat e politikes se programit</t>
  </si>
  <si>
    <t xml:space="preserve">Objektivi </t>
  </si>
  <si>
    <t>*Objektivi i politikës se programit *:</t>
  </si>
  <si>
    <t>Kodi i
Treguesit të Performancës/Produktit</t>
  </si>
  <si>
    <t>Emërtimi i Treguesit të Performances***/Produktit</t>
  </si>
  <si>
    <t>Fakti I vitit Paraardhes</t>
  </si>
  <si>
    <t>Objektivi 1</t>
  </si>
  <si>
    <t>Forcimi i vazhdueshëm i ASPA si institucion qendror publik me autonomi administrative dhe akademike për ofrimin e sherbimit të trajnimit në mbështetje të administratës publike.</t>
  </si>
  <si>
    <t>Buxheti total i alokuar</t>
  </si>
  <si>
    <t>lekë</t>
  </si>
  <si>
    <t>Objektivi 2</t>
  </si>
  <si>
    <t>Rritja e numrit të pjesmarrësve në trajnime</t>
  </si>
  <si>
    <t>Numri i pjesmarrësve të trajnuar në nivel qëndror.</t>
  </si>
  <si>
    <t>Numri i pjesmarrësve të trajnuar në nivel vendor.</t>
  </si>
  <si>
    <t>Numri i pjesmarrësve të trajnuar në institucionet e pavaruar.</t>
  </si>
  <si>
    <t>Numri i trajnimeve për Barazinë gjinore dhe buxhetimi i përgjithshëm gjinor</t>
  </si>
  <si>
    <t>Periudha e Raportimit:  01.01.2022-30.04.2022</t>
  </si>
  <si>
    <t>Qëllimi 1</t>
  </si>
  <si>
    <t>Projektimi, ndërtimi, operimi dhe mirëmbajtja dhe përmirësimi i një sistemi gjeohapësinor funksional e të integruar (NSDI) i cili prodhon dhe përdor informacione dhe njohuri gjeohapësinore, në përputhje me standartet e BE/ INSPIRE</t>
  </si>
  <si>
    <r>
      <rPr>
        <b/>
        <sz val="14"/>
        <color indexed="60"/>
        <rFont val="Times New Roman"/>
        <family val="1"/>
      </rPr>
      <t>*</t>
    </r>
    <r>
      <rPr>
        <b/>
        <sz val="12"/>
        <color indexed="60"/>
        <rFont val="Times New Roman"/>
        <family val="1"/>
      </rPr>
      <t>Objektivi i politikës se programit *:</t>
    </r>
  </si>
  <si>
    <t>Niveli faktik i  vitit paraardhës 2022</t>
  </si>
  <si>
    <t>Niveli i planifikuar në vitin korent 2023</t>
  </si>
  <si>
    <t>Niveli i rishikuar në vitin korent 2023</t>
  </si>
  <si>
    <t>Niveli faktik ne fund të periudhës raportuese</t>
  </si>
  <si>
    <t>% e Realizimit të Treguesit të Performancës/Produktit</t>
  </si>
  <si>
    <t>Ndërtimi, mirëmbajtja dhe funksionimi i KRGJSH-së si sistem referues gjeodezik i saktësisë së lartë dhe të unifikuar me sistemin evropian, në funksion të realizimit të punimeve gjeodezike dhe hartografike sipas standardeve bashkëkohore.</t>
  </si>
  <si>
    <t>Krijimi i GIS-it Kombëtar dhe funksionimi i Gjeportalit Kombëtar për të ofruar informacion gjeohapësinor të përditësuar dhe me standarde në funksion të vendimarrjeve të drejta për zhvillimin e qendrueshëm të vendit dhe mbrojtjen e mjedisit.</t>
  </si>
  <si>
    <t>Objektivi 3</t>
  </si>
  <si>
    <t>Harmonizimi i të dhënave gjeohapësinore egzistuese dhe krijimi i të dhënave të reja për temat e gjeoinformacionit, veçanërisht i hartës bazë në përputhje me standardet e miratuara me Vendim të Këshillit të Ministrave</t>
  </si>
  <si>
    <t>Objektivi 4</t>
  </si>
  <si>
    <t>Sigurimi dhe menaxhimi i burimeve financiare (nga buxheti i shtetit dhe financimet e huaja) për të garantuar inputet e nevojshme për realizimin e objektivave të ASIG, si dhe menaxhimi i burimeve njerëzore dhe shërbimeve mbështetëse për plotësimin e kërkesave dhe nevojave të institucionit për të garantuar inputet e nevojshme për realizimin e objektivave teknike të tij.</t>
  </si>
  <si>
    <t>Prod 1.</t>
  </si>
  <si>
    <t xml:space="preserve">Vendime Standartet, Akte Normative dhe rregulla uniforme të hartuara </t>
  </si>
  <si>
    <t>ASIG ka përgatitur gjithësej 35 Standarde, ndër të cilat 27 standarde janë të miratuara me VKM. Të dhënat që vijnë nga institucionet mbi këto 27 standarde, harmonizohen dhe standartizohen nëpërmjet asistencës së ASIG dhe më pas publikohen në Gjeoportal. Pjesa e mbetur, përkatësisht 8 standarde janë përfunduar nga ASIG , janë prezantuar dhe miratuar nga BIG-u dhe janë në fazën e miratimit me VKM. Gjithashtu ASIG në bazë të nenit 16, të ligjit 72/2012 është përgjegjës për krijimin e GIS-it Kombëtar ku aktualisht është ngritur grupi i punës për përgatitjen e standarteve shtetërore të GIS-it Kombëtar.</t>
  </si>
  <si>
    <t>Prod 2.</t>
  </si>
  <si>
    <t>Mirëmbajtje e Sistemit të Gjeoportalit Kombëtar</t>
  </si>
  <si>
    <t>Kontrata për zbatimin e këtij projekti është lidhur nga Agjencia Kombëtare për Shoqërinë e Informacionit (AKSHI) dhe disbursimi i fondeve bëhet nga kjo agjenci.</t>
  </si>
  <si>
    <t xml:space="preserve">Rrjeti ALBCORS i mirëmbajtur </t>
  </si>
  <si>
    <t>Realizuar në masën 100% deri në përfundim të periudhës raportuese.</t>
  </si>
  <si>
    <t>Prod 4.</t>
  </si>
  <si>
    <t>Blerje pajisje zyre dhe elektronike të cilat kanë arritur fazën e amortizimit apo që duhet të zëvendësohen</t>
  </si>
  <si>
    <t xml:space="preserve">Zbatimi i këtij projekti përfundoi plotësisht deri në fund të vitit 2021 . </t>
  </si>
  <si>
    <t>Prod 3.</t>
  </si>
  <si>
    <t>Ndërtimi i pjesshëm i Kornizës Referuese Gjeodezike Shqiptare (KRGJSH)</t>
  </si>
  <si>
    <t>Ka përfunduar procesi i hartimit të specifikimeve teknike nga grupi i punës për këtë projekt, përgatitja e DST nga njësia e prokurimit dhe është shpallur procedura e prokurimit në sistemin online të APP. Jemi në fazën e pritjes së ofertave.</t>
  </si>
  <si>
    <t>Prodhimi i ortofotove nga fotografitë ajrore historike që ndodhen në arkivën e IGJIU.</t>
  </si>
  <si>
    <t xml:space="preserve">Janë përgatitur specifikimet teknike. Jemi në fazën e përgatitjes së DST. </t>
  </si>
  <si>
    <t>Prod 5.</t>
  </si>
  <si>
    <t>Jemi në fazën e hartimit të specifikimeve teknike.</t>
  </si>
  <si>
    <t>Prod 6.</t>
  </si>
  <si>
    <t>Blerje pajisje elektronike</t>
  </si>
  <si>
    <t>Janë hartuar specifikimet teknike dhe janë dërguar pranë AKSHIT-it për miratim.</t>
  </si>
  <si>
    <t>Vilma TOMÇO</t>
  </si>
  <si>
    <t>Ivis NOÇKA</t>
  </si>
  <si>
    <t>22.05.2023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</si>
</sst>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_L_e_k_-;\-* #,##0.00_L_e_k_-;_-* &quot;-&quot;??_L_e_k_-;_-@_-"/>
    <numFmt numFmtId="167" formatCode="00"/>
    <numFmt numFmtId="168" formatCode="#,##0.0"/>
    <numFmt numFmtId="169" formatCode="_(* #,##0_);_(* \(#,##0\);_(* &quot;-&quot;??_);_(@_)"/>
    <numFmt numFmtId="170" formatCode="0.0%"/>
    <numFmt numFmtId="171" formatCode="0.0"/>
    <numFmt numFmtId="172" formatCode="#,##0.0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gt;=0.05]#,##0.0;[&lt;=-0.05]\-#,##0.0;?0.0"/>
    <numFmt numFmtId="180" formatCode="[Black]#,##0.0;[Black]\-#,##0.0;;"/>
    <numFmt numFmtId="181" formatCode="[Black][&gt;0.05]#,##0.0;[Black][&lt;-0.05]\-#,##0.0;;"/>
    <numFmt numFmtId="182" formatCode="[Black][&gt;0.5]#,##0;[Black][&lt;-0.5]\-#,##0;;"/>
    <numFmt numFmtId="183" formatCode="General\ \ \ \ \ \ "/>
    <numFmt numFmtId="184" formatCode="0.0\ \ \ \ \ \ \ \ "/>
    <numFmt numFmtId="185" formatCode="mmmm\ yyyy"/>
    <numFmt numFmtId="186" formatCode="#,##0\ &quot;Kč&quot;;\-#,##0\ &quot;Kč&quot;"/>
    <numFmt numFmtId="187" formatCode="#,##0.0____"/>
    <numFmt numFmtId="188" formatCode="\$#,##0.00\ ;\(\$#,##0.00\)"/>
    <numFmt numFmtId="189" formatCode="_-&quot;¢&quot;* #,##0_-;\-&quot;¢&quot;* #,##0_-;_-&quot;¢&quot;* &quot;-&quot;_-;_-@_-"/>
    <numFmt numFmtId="190" formatCode="_-&quot;¢&quot;* #,##0.00_-;\-&quot;¢&quot;* #,##0.00_-;_-&quot;¢&quot;* &quot;-&quot;??_-;_-@_-"/>
    <numFmt numFmtId="191" formatCode="_-* #,##0_L_e_k_-;\-* #,##0_L_e_k_-;_-* &quot;-&quot;??_L_e_k_-;_-@_-"/>
    <numFmt numFmtId="192" formatCode="_-* #,##0.0_L_e_k_-;\-* #,##0.0_L_e_k_-;_-* &quot;-&quot;??_L_e_k_-;_-@_-"/>
    <numFmt numFmtId="193" formatCode="_-* #,##0.000_L_e_k_-;\-* #,##0.000_L_e_k_-;_-* &quot;-&quot;??_L_e_k_-;_-@_-"/>
  </numFmts>
  <fonts count="109">
    <font>
      <sz val="10"/>
      <name val="Arial"/>
    </font>
    <font>
      <sz val="10"/>
      <name val="Arial"/>
      <family val="2"/>
    </font>
    <font>
      <sz val="10"/>
      <name val="Arial"/>
      <family val="2"/>
    </font>
    <font>
      <sz val="8"/>
      <name val="Arial"/>
      <family val="2"/>
    </font>
    <font>
      <sz val="10"/>
      <name val="Arial"/>
      <family val="2"/>
    </font>
    <font>
      <sz val="8"/>
      <name val="Arial"/>
      <family val="2"/>
    </font>
    <font>
      <sz val="12"/>
      <name val="Times New Roman"/>
      <family val="1"/>
    </font>
    <font>
      <sz val="10"/>
      <color indexed="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CE"/>
    </font>
    <font>
      <b/>
      <sz val="11"/>
      <color indexed="9"/>
      <name val="Calibri"/>
      <family val="2"/>
    </font>
    <font>
      <sz val="12"/>
      <name val="Times"/>
      <family val="1"/>
    </font>
    <font>
      <sz val="9"/>
      <name val="Times"/>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name val="CTimesRoman"/>
    </font>
    <font>
      <sz val="11"/>
      <color indexed="52"/>
      <name val="Calibri"/>
      <family val="2"/>
    </font>
    <font>
      <sz val="10"/>
      <name val="Times New Roman"/>
      <family val="1"/>
    </font>
    <font>
      <sz val="11"/>
      <color indexed="60"/>
      <name val="Calibri"/>
      <family val="2"/>
    </font>
    <font>
      <sz val="10"/>
      <name val="Times"/>
      <family val="1"/>
    </font>
    <font>
      <sz val="12"/>
      <name val="Times"/>
      <family val="1"/>
    </font>
    <font>
      <sz val="10"/>
      <name val="Times New Roman"/>
      <family val="1"/>
    </font>
    <font>
      <b/>
      <sz val="11"/>
      <color indexed="63"/>
      <name val="Calibri"/>
      <family val="2"/>
    </font>
    <font>
      <sz val="10"/>
      <color indexed="8"/>
      <name val="Arial"/>
      <family val="2"/>
    </font>
    <font>
      <b/>
      <sz val="10"/>
      <name val="Times"/>
      <family val="1"/>
    </font>
    <font>
      <b/>
      <sz val="18"/>
      <color indexed="56"/>
      <name val="Cambria"/>
      <family val="2"/>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8"/>
      <name val="Arial CE"/>
    </font>
    <font>
      <b/>
      <sz val="12"/>
      <name val="Arial CE"/>
    </font>
    <font>
      <sz val="12"/>
      <name val="Times New Roman"/>
      <family val="1"/>
    </font>
    <font>
      <sz val="12"/>
      <color indexed="24"/>
      <name val="Modern"/>
      <family val="3"/>
    </font>
    <font>
      <b/>
      <sz val="18"/>
      <color indexed="24"/>
      <name val="Modern"/>
      <family val="3"/>
    </font>
    <font>
      <b/>
      <sz val="12"/>
      <color indexed="24"/>
      <name val="Modern"/>
      <family val="3"/>
    </font>
    <font>
      <b/>
      <sz val="12"/>
      <color indexed="60"/>
      <name val="Calibri"/>
      <family val="2"/>
    </font>
    <font>
      <sz val="11"/>
      <name val="Times New Roman"/>
      <family val="1"/>
    </font>
    <font>
      <b/>
      <sz val="8"/>
      <name val="Times New Roman"/>
      <family val="1"/>
    </font>
    <font>
      <b/>
      <sz val="12"/>
      <name val="Times New Roman"/>
      <family val="1"/>
    </font>
    <font>
      <b/>
      <sz val="11"/>
      <name val="Times New Roman"/>
      <family val="1"/>
    </font>
    <font>
      <sz val="8"/>
      <name val="Times New Roman"/>
      <family val="1"/>
    </font>
    <font>
      <b/>
      <sz val="8"/>
      <color indexed="12"/>
      <name val="Times New Roman"/>
      <family val="1"/>
    </font>
    <font>
      <b/>
      <sz val="9"/>
      <name val="Times New Roman"/>
      <family val="1"/>
    </font>
    <font>
      <b/>
      <sz val="11"/>
      <color indexed="60"/>
      <name val="Times New Roman"/>
      <family val="1"/>
    </font>
    <font>
      <b/>
      <sz val="12"/>
      <color indexed="60"/>
      <name val="Times New Roman"/>
      <family val="1"/>
    </font>
    <font>
      <b/>
      <i/>
      <sz val="11"/>
      <color indexed="60"/>
      <name val="Times New Roman"/>
      <family val="1"/>
    </font>
    <font>
      <b/>
      <i/>
      <sz val="11"/>
      <name val="Times New Roman"/>
      <family val="1"/>
    </font>
    <font>
      <b/>
      <sz val="14"/>
      <color indexed="60"/>
      <name val="Times New Roman"/>
      <family val="1"/>
    </font>
    <font>
      <b/>
      <sz val="10"/>
      <color indexed="8"/>
      <name val="Times New Roman"/>
      <family val="1"/>
    </font>
    <font>
      <b/>
      <i/>
      <sz val="10"/>
      <color indexed="60"/>
      <name val="Times New Roman"/>
      <family val="1"/>
    </font>
    <font>
      <i/>
      <sz val="11"/>
      <name val="Times New Roman"/>
      <family val="1"/>
    </font>
    <font>
      <b/>
      <u/>
      <sz val="12"/>
      <color rgb="FFC00000"/>
      <name val="Times New Roman"/>
      <family val="1"/>
    </font>
    <font>
      <u/>
      <sz val="12"/>
      <color rgb="FFC00000"/>
      <name val="Times New Roman"/>
      <family val="1"/>
    </font>
    <font>
      <b/>
      <sz val="10"/>
      <color rgb="FFC00000"/>
      <name val="Times New Roman"/>
      <family val="1"/>
    </font>
    <font>
      <b/>
      <sz val="8"/>
      <color rgb="FFC00000"/>
      <name val="Times New Roman"/>
      <family val="1"/>
    </font>
    <font>
      <u/>
      <sz val="11"/>
      <color rgb="FFC00000"/>
      <name val="Times New Roman"/>
      <family val="1"/>
    </font>
    <font>
      <b/>
      <sz val="11"/>
      <color rgb="FFC00000"/>
      <name val="Times New Roman"/>
      <family val="1"/>
    </font>
    <font>
      <sz val="11"/>
      <color rgb="FFC00000"/>
      <name val="Times New Roman"/>
      <family val="1"/>
    </font>
    <font>
      <sz val="11"/>
      <color rgb="FF000000"/>
      <name val="Times New Roman"/>
      <family val="1"/>
    </font>
    <font>
      <b/>
      <sz val="12"/>
      <color rgb="FFC00000"/>
      <name val="Times New Roman"/>
      <family val="1"/>
    </font>
    <font>
      <sz val="12"/>
      <color theme="1"/>
      <name val="Times New Roman"/>
      <family val="1"/>
    </font>
    <font>
      <b/>
      <i/>
      <sz val="11"/>
      <color rgb="FFC00000"/>
      <name val="Times New Roman"/>
      <family val="1"/>
    </font>
    <font>
      <b/>
      <sz val="9"/>
      <color rgb="FFC00000"/>
      <name val="Times New Roman"/>
      <family val="1"/>
    </font>
    <font>
      <b/>
      <sz val="12"/>
      <color theme="1"/>
      <name val="Times New Roman"/>
      <family val="1"/>
    </font>
    <font>
      <b/>
      <sz val="11"/>
      <color theme="1"/>
      <name val="Times New Roman"/>
      <family val="1"/>
    </font>
    <font>
      <b/>
      <sz val="10"/>
      <color theme="1"/>
      <name val="Times New Roman"/>
      <family val="1"/>
    </font>
    <font>
      <sz val="11"/>
      <color theme="1"/>
      <name val="Times New Roman"/>
      <family val="1"/>
    </font>
    <font>
      <b/>
      <i/>
      <sz val="10"/>
      <color rgb="FFC00000"/>
      <name val="Times New Roman"/>
      <family val="1"/>
    </font>
    <font>
      <b/>
      <i/>
      <sz val="11"/>
      <color theme="1"/>
      <name val="Times New Roman"/>
      <family val="1"/>
    </font>
    <font>
      <sz val="10"/>
      <color rgb="FFFF0000"/>
      <name val="Times New Roman"/>
      <family val="1"/>
    </font>
    <font>
      <b/>
      <sz val="11"/>
      <color rgb="FFFF0000"/>
      <name val="Times New Roman"/>
      <family val="1"/>
    </font>
    <font>
      <b/>
      <i/>
      <sz val="11"/>
      <color rgb="FFFF0000"/>
      <name val="Times New Roman"/>
      <family val="1"/>
    </font>
    <font>
      <b/>
      <sz val="10"/>
      <color rgb="FFFF0000"/>
      <name val="Times New Roman"/>
      <family val="1"/>
    </font>
    <font>
      <b/>
      <sz val="12"/>
      <color rgb="FFFF0000"/>
      <name val="Times New Roman"/>
      <family val="1"/>
    </font>
    <font>
      <sz val="10"/>
      <color theme="1"/>
      <name val="Times New Roman"/>
      <family val="1"/>
    </font>
    <font>
      <sz val="11"/>
      <color rgb="FFFF0000"/>
      <name val="Times New Roman"/>
      <family val="1"/>
    </font>
    <font>
      <sz val="11"/>
      <name val="Times New Roman"/>
      <family val="1"/>
      <charset val="238"/>
    </font>
    <font>
      <b/>
      <sz val="10"/>
      <name val="Arial"/>
      <family val="2"/>
    </font>
    <font>
      <b/>
      <sz val="8"/>
      <color theme="1"/>
      <name val="Times New Roman"/>
      <family val="1"/>
    </font>
    <font>
      <b/>
      <sz val="11"/>
      <name val="Arial"/>
      <family val="2"/>
    </font>
    <font>
      <sz val="11"/>
      <name val="Arial"/>
      <family val="2"/>
    </font>
    <font>
      <b/>
      <i/>
      <sz val="12"/>
      <name val="Times New Roman"/>
      <family val="1"/>
    </font>
    <font>
      <b/>
      <i/>
      <sz val="12"/>
      <color theme="1"/>
      <name val="Times New Roman"/>
      <family val="1"/>
    </font>
    <font>
      <b/>
      <i/>
      <sz val="8"/>
      <name val="Times New Roman"/>
      <family val="1"/>
    </font>
    <font>
      <b/>
      <i/>
      <sz val="10"/>
      <name val="Arial"/>
      <family val="2"/>
    </font>
    <font>
      <b/>
      <u/>
      <sz val="11"/>
      <color theme="1"/>
      <name val="Times New Roman"/>
      <family val="1"/>
    </font>
    <font>
      <b/>
      <sz val="10"/>
      <color indexed="60"/>
      <name val="Times New Roman"/>
      <family val="1"/>
    </font>
    <font>
      <b/>
      <u/>
      <sz val="12"/>
      <color theme="1"/>
      <name val="Times New Roman"/>
      <family val="1"/>
    </font>
    <font>
      <u/>
      <sz val="12"/>
      <color theme="1"/>
      <name val="Times New Roman"/>
      <family val="1"/>
    </font>
    <font>
      <sz val="10"/>
      <color theme="1"/>
      <name val="Arial"/>
      <family val="2"/>
    </font>
    <font>
      <sz val="10"/>
      <color rgb="FFC00000"/>
      <name val="Arial"/>
      <family val="2"/>
    </font>
    <font>
      <b/>
      <i/>
      <sz val="11"/>
      <name val="Arial"/>
      <family val="2"/>
    </font>
    <font>
      <sz val="8"/>
      <name val="Arial"/>
      <family val="2"/>
    </font>
    <font>
      <b/>
      <sz val="11"/>
      <color theme="1"/>
      <name val="Calibri"/>
      <family val="2"/>
      <scheme val="minor"/>
    </font>
    <font>
      <b/>
      <sz val="10"/>
      <color theme="0"/>
      <name val="Times New Roman"/>
      <family val="1"/>
    </font>
    <font>
      <sz val="12"/>
      <color theme="1"/>
      <name val="Arial"/>
      <family val="2"/>
    </font>
    <font>
      <sz val="12"/>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FF99FF"/>
        <bgColor indexed="64"/>
      </patternFill>
    </fill>
    <fill>
      <patternFill patternType="solid">
        <fgColor theme="0"/>
        <bgColor indexed="64"/>
      </patternFill>
    </fill>
    <fill>
      <patternFill patternType="solid">
        <fgColor theme="3" tint="0.79998168889431442"/>
        <bgColor indexed="64"/>
      </patternFill>
    </fill>
  </fills>
  <borders count="8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auto="1"/>
      </top>
      <bottom style="double">
        <color auto="1"/>
      </bottom>
      <diagonal/>
    </border>
    <border>
      <left style="thin">
        <color auto="1"/>
      </left>
      <right style="thin">
        <color auto="1"/>
      </right>
      <top/>
      <bottom/>
      <diagonal/>
    </border>
    <border>
      <left/>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thin">
        <color auto="1"/>
      </left>
      <right style="dashed">
        <color auto="1"/>
      </right>
      <top/>
      <bottom style="thin">
        <color auto="1"/>
      </bottom>
      <diagonal/>
    </border>
    <border>
      <left style="thin">
        <color auto="1"/>
      </left>
      <right style="dashed">
        <color auto="1"/>
      </right>
      <top/>
      <bottom/>
      <diagonal/>
    </border>
    <border>
      <left style="thin">
        <color auto="1"/>
      </left>
      <right/>
      <top style="medium">
        <color auto="1"/>
      </top>
      <bottom style="medium">
        <color auto="1"/>
      </bottom>
      <diagonal/>
    </border>
    <border>
      <left/>
      <right style="medium">
        <color auto="1"/>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style="dashed">
        <color auto="1"/>
      </right>
      <top style="medium">
        <color indexed="64"/>
      </top>
      <bottom style="thin">
        <color indexed="64"/>
      </bottom>
      <diagonal/>
    </border>
    <border>
      <left/>
      <right/>
      <top style="medium">
        <color indexed="64"/>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dashed">
        <color auto="1"/>
      </right>
      <top/>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s>
  <cellStyleXfs count="138">
    <xf numFmtId="0" fontId="0" fillId="0" borderId="0"/>
    <xf numFmtId="0" fontId="7" fillId="0" borderId="0">
      <alignment vertical="top"/>
    </xf>
    <xf numFmtId="0" fontId="6" fillId="0" borderId="0"/>
    <xf numFmtId="0" fontId="6" fillId="0" borderId="0"/>
    <xf numFmtId="0" fontId="6" fillId="0" borderId="0"/>
    <xf numFmtId="173" fontId="8" fillId="0" borderId="0" applyFont="0" applyFill="0" applyBorder="0" applyAlignment="0" applyProtection="0"/>
    <xf numFmtId="174"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175" fontId="8" fillId="0" borderId="0" applyFont="0" applyFill="0" applyBorder="0" applyAlignment="0" applyProtection="0"/>
    <xf numFmtId="176" fontId="8"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177" fontId="8" fillId="0" borderId="0" applyFont="0" applyFill="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3" fontId="2" fillId="20" borderId="1" applyNumberFormat="0"/>
    <xf numFmtId="0" fontId="12" fillId="21" borderId="2" applyNumberFormat="0" applyAlignment="0" applyProtection="0"/>
    <xf numFmtId="0" fontId="13" fillId="0" borderId="3" applyNumberFormat="0" applyFont="0" applyFill="0" applyAlignment="0" applyProtection="0"/>
    <xf numFmtId="0" fontId="14" fillId="22" borderId="4" applyNumberFormat="0" applyAlignment="0" applyProtection="0"/>
    <xf numFmtId="166" fontId="1" fillId="0" borderId="0" applyFont="0" applyFill="0" applyBorder="0" applyAlignment="0" applyProtection="0"/>
    <xf numFmtId="0" fontId="15" fillId="0" borderId="0"/>
    <xf numFmtId="172" fontId="16" fillId="0" borderId="0">
      <alignment horizontal="right" vertical="top"/>
    </xf>
    <xf numFmtId="0" fontId="15" fillId="0" borderId="0"/>
    <xf numFmtId="0" fontId="15" fillId="0" borderId="0"/>
    <xf numFmtId="0" fontId="13" fillId="0" borderId="0" applyFont="0" applyFill="0" applyBorder="0" applyAlignment="0" applyProtection="0"/>
    <xf numFmtId="0" fontId="2" fillId="23" borderId="0" applyNumberFormat="0" applyBorder="0" applyProtection="0"/>
    <xf numFmtId="178" fontId="2" fillId="0" borderId="0" applyFont="0" applyFill="0" applyBorder="0" applyAlignment="0" applyProtection="0"/>
    <xf numFmtId="170" fontId="4" fillId="24" borderId="5" applyNumberFormat="0" applyFont="0" applyBorder="0" applyAlignment="0" applyProtection="0">
      <alignment horizontal="right"/>
    </xf>
    <xf numFmtId="0" fontId="17" fillId="0" borderId="0" applyNumberForma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8" fillId="4" borderId="0" applyNumberFormat="0" applyBorder="0" applyAlignment="0" applyProtection="0"/>
    <xf numFmtId="38" fontId="5" fillId="23"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25" borderId="1" applyNumberFormat="0" applyBorder="0" applyProtection="0"/>
    <xf numFmtId="168" fontId="8" fillId="0" borderId="0" applyFont="0" applyFill="0" applyBorder="0" applyAlignment="0" applyProtection="0"/>
    <xf numFmtId="3" fontId="8" fillId="0" borderId="0" applyFont="0" applyFill="0" applyBorder="0" applyAlignment="0" applyProtection="0"/>
    <xf numFmtId="0" fontId="23" fillId="7" borderId="2" applyNumberFormat="0" applyAlignment="0" applyProtection="0"/>
    <xf numFmtId="10" fontId="5" fillId="26" borderId="9" applyNumberFormat="0" applyBorder="0" applyAlignment="0" applyProtection="0"/>
    <xf numFmtId="3" fontId="2" fillId="27" borderId="0" applyNumberFormat="0" applyBorder="0"/>
    <xf numFmtId="168" fontId="24" fillId="0" borderId="0"/>
    <xf numFmtId="0" fontId="25" fillId="0" borderId="10" applyNumberFormat="0" applyFill="0" applyAlignment="0" applyProtection="0"/>
    <xf numFmtId="186" fontId="13"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5" fontId="13" fillId="0" borderId="0" applyFont="0" applyFill="0" applyBorder="0" applyAlignment="0" applyProtection="0"/>
    <xf numFmtId="0" fontId="2" fillId="28" borderId="1" applyNumberFormat="0"/>
    <xf numFmtId="3" fontId="2" fillId="29" borderId="1" applyNumberFormat="0" applyFont="0" applyAlignment="0"/>
    <xf numFmtId="189" fontId="26" fillId="0" borderId="0" applyFont="0" applyFill="0" applyBorder="0" applyAlignment="0" applyProtection="0"/>
    <xf numFmtId="190"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7" fillId="30" borderId="0" applyNumberFormat="0" applyBorder="0" applyAlignment="0" applyProtection="0"/>
    <xf numFmtId="0" fontId="28" fillId="0" borderId="0"/>
    <xf numFmtId="0" fontId="29" fillId="0" borderId="0"/>
    <xf numFmtId="0" fontId="15" fillId="0" borderId="0"/>
    <xf numFmtId="0" fontId="15" fillId="0" borderId="0"/>
    <xf numFmtId="0" fontId="15" fillId="0" borderId="0"/>
    <xf numFmtId="0" fontId="15" fillId="0" borderId="0"/>
    <xf numFmtId="0" fontId="2" fillId="0" borderId="0"/>
    <xf numFmtId="179" fontId="30" fillId="0" borderId="0" applyFill="0" applyBorder="0" applyAlignment="0" applyProtection="0">
      <alignment horizontal="right"/>
    </xf>
    <xf numFmtId="0" fontId="1" fillId="31" borderId="1" applyNumberFormat="0" applyFont="0" applyAlignment="0" applyProtection="0"/>
    <xf numFmtId="0" fontId="31" fillId="21" borderId="11" applyNumberFormat="0" applyAlignment="0" applyProtection="0"/>
    <xf numFmtId="40" fontId="32" fillId="26" borderId="0">
      <alignment horizontal="right"/>
    </xf>
    <xf numFmtId="9" fontId="1"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2" fontId="13" fillId="0" borderId="0" applyFont="0" applyFill="0" applyBorder="0" applyAlignment="0" applyProtection="0"/>
    <xf numFmtId="187" fontId="30" fillId="0" borderId="0" applyFill="0" applyBorder="0" applyAlignment="0">
      <alignment horizontal="centerContinuous"/>
    </xf>
    <xf numFmtId="3" fontId="2" fillId="32" borderId="1" applyNumberFormat="0"/>
    <xf numFmtId="0" fontId="8" fillId="0" borderId="0"/>
    <xf numFmtId="0" fontId="33" fillId="0" borderId="0"/>
    <xf numFmtId="0" fontId="7" fillId="0" borderId="0">
      <alignment vertical="top"/>
    </xf>
    <xf numFmtId="0" fontId="2" fillId="0" borderId="0" applyNumberFormat="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0" fontId="37"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7" fillId="0" borderId="0" applyNumberFormat="0" applyFont="0" applyFill="0" applyBorder="0" applyAlignment="0" applyProtection="0"/>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0" fillId="0" borderId="0"/>
    <xf numFmtId="0" fontId="39" fillId="0" borderId="0">
      <alignment horizontal="left" wrapText="1"/>
    </xf>
    <xf numFmtId="0" fontId="40" fillId="0" borderId="13" applyNumberFormat="0" applyFont="0" applyFill="0" applyBorder="0" applyAlignment="0" applyProtection="0">
      <alignment horizontal="center" wrapText="1"/>
    </xf>
    <xf numFmtId="183" fontId="8" fillId="0" borderId="0" applyNumberFormat="0" applyFont="0" applyFill="0" applyBorder="0" applyAlignment="0" applyProtection="0">
      <alignment horizontal="right"/>
    </xf>
    <xf numFmtId="0" fontId="40" fillId="0" borderId="0" applyNumberFormat="0" applyFont="0" applyFill="0" applyBorder="0" applyAlignment="0" applyProtection="0">
      <alignment horizontal="left" indent="1"/>
    </xf>
    <xf numFmtId="184" fontId="40" fillId="0" borderId="0" applyNumberFormat="0" applyFont="0" applyFill="0" applyBorder="0" applyAlignment="0" applyProtection="0"/>
    <xf numFmtId="0" fontId="30" fillId="0" borderId="13" applyNumberFormat="0" applyFont="0" applyFill="0" applyAlignment="0" applyProtection="0">
      <alignment horizontal="center"/>
    </xf>
    <xf numFmtId="0" fontId="30" fillId="0" borderId="0" applyNumberFormat="0" applyFont="0" applyFill="0" applyBorder="0" applyAlignment="0" applyProtection="0">
      <alignment horizontal="left" wrapText="1" indent="1"/>
    </xf>
    <xf numFmtId="0" fontId="40" fillId="0" borderId="0" applyNumberFormat="0" applyFont="0" applyFill="0" applyBorder="0" applyAlignment="0" applyProtection="0">
      <alignment horizontal="left" indent="1"/>
    </xf>
    <xf numFmtId="0" fontId="30" fillId="0" borderId="0" applyNumberFormat="0" applyFont="0" applyFill="0" applyBorder="0" applyAlignment="0" applyProtection="0">
      <alignment horizontal="left" wrapText="1" indent="2"/>
    </xf>
    <xf numFmtId="185" fontId="30" fillId="0" borderId="0">
      <alignment horizontal="right"/>
    </xf>
    <xf numFmtId="0" fontId="41" fillId="0" borderId="0" applyNumberFormat="0" applyFill="0" applyBorder="0" applyAlignment="0" applyProtection="0"/>
    <xf numFmtId="0" fontId="42" fillId="0" borderId="0" applyNumberFormat="0" applyFill="0" applyBorder="0" applyAlignment="0" applyProtection="0"/>
    <xf numFmtId="171" fontId="43" fillId="0" borderId="0">
      <alignment horizontal="right"/>
    </xf>
    <xf numFmtId="0" fontId="44" fillId="0" borderId="0" applyProtection="0"/>
    <xf numFmtId="188" fontId="44" fillId="0" borderId="0" applyProtection="0"/>
    <xf numFmtId="0" fontId="45" fillId="0" borderId="0" applyProtection="0"/>
    <xf numFmtId="0" fontId="46" fillId="0" borderId="0" applyProtection="0"/>
    <xf numFmtId="0" fontId="44" fillId="0" borderId="14" applyProtection="0"/>
    <xf numFmtId="0" fontId="44" fillId="0" borderId="0"/>
    <xf numFmtId="10" fontId="44" fillId="0" borderId="0" applyProtection="0"/>
    <xf numFmtId="0" fontId="44" fillId="0" borderId="0"/>
    <xf numFmtId="2" fontId="44" fillId="0" borderId="0" applyProtection="0"/>
    <xf numFmtId="4" fontId="44" fillId="0" borderId="0" applyProtection="0"/>
    <xf numFmtId="0" fontId="1" fillId="0" borderId="0"/>
  </cellStyleXfs>
  <cellXfs count="930">
    <xf numFmtId="0" fontId="0" fillId="0" borderId="0" xfId="0"/>
    <xf numFmtId="0" fontId="26" fillId="33" borderId="9" xfId="85" applyFont="1" applyFill="1" applyBorder="1" applyAlignment="1">
      <alignment vertical="center" wrapText="1"/>
    </xf>
    <xf numFmtId="0" fontId="48" fillId="0" borderId="9" xfId="0" applyFont="1" applyBorder="1" applyAlignment="1">
      <alignment horizontal="center"/>
    </xf>
    <xf numFmtId="0" fontId="64" fillId="0" borderId="0" xfId="0" applyFont="1"/>
    <xf numFmtId="0" fontId="64" fillId="0" borderId="0" xfId="0" applyFont="1" applyAlignment="1">
      <alignment horizontal="center"/>
    </xf>
    <xf numFmtId="0" fontId="52" fillId="0" borderId="0" xfId="0" applyFont="1"/>
    <xf numFmtId="0" fontId="26" fillId="0" borderId="0" xfId="0" applyFont="1"/>
    <xf numFmtId="0" fontId="26" fillId="0" borderId="0" xfId="0" applyFont="1" applyAlignment="1">
      <alignment horizontal="center"/>
    </xf>
    <xf numFmtId="0" fontId="65" fillId="0" borderId="0" xfId="0" applyFont="1" applyAlignment="1">
      <alignment horizontal="center"/>
    </xf>
    <xf numFmtId="0" fontId="49" fillId="0" borderId="9" xfId="0" applyFont="1" applyBorder="1" applyAlignment="1">
      <alignment horizontal="center"/>
    </xf>
    <xf numFmtId="0" fontId="52" fillId="0" borderId="0" xfId="0" applyFont="1" applyAlignment="1">
      <alignment horizontal="center"/>
    </xf>
    <xf numFmtId="0" fontId="67" fillId="0" borderId="0" xfId="0" applyFont="1"/>
    <xf numFmtId="0" fontId="67" fillId="0" borderId="0" xfId="0" applyFont="1" applyAlignment="1">
      <alignment horizontal="center"/>
    </xf>
    <xf numFmtId="0" fontId="51" fillId="0" borderId="0" xfId="0" applyFont="1"/>
    <xf numFmtId="0" fontId="48" fillId="0" borderId="0" xfId="0" applyFont="1"/>
    <xf numFmtId="0" fontId="48" fillId="0" borderId="0" xfId="0" applyFont="1" applyAlignment="1">
      <alignment horizontal="center"/>
    </xf>
    <xf numFmtId="0" fontId="69" fillId="0" borderId="0" xfId="0" applyFont="1" applyAlignment="1">
      <alignment vertical="center"/>
    </xf>
    <xf numFmtId="0" fontId="53" fillId="0" borderId="0" xfId="0" applyFont="1" applyAlignment="1">
      <alignment horizontal="center"/>
    </xf>
    <xf numFmtId="49" fontId="52" fillId="33" borderId="30" xfId="0" applyNumberFormat="1" applyFont="1" applyFill="1" applyBorder="1" applyAlignment="1">
      <alignment horizontal="center"/>
    </xf>
    <xf numFmtId="0" fontId="52" fillId="0" borderId="13" xfId="0" applyFont="1" applyBorder="1"/>
    <xf numFmtId="0" fontId="52" fillId="0" borderId="0" xfId="0" applyFont="1" applyAlignment="1">
      <alignment vertical="center"/>
    </xf>
    <xf numFmtId="0" fontId="26" fillId="0" borderId="0" xfId="0" applyFont="1" applyAlignment="1">
      <alignment vertical="center"/>
    </xf>
    <xf numFmtId="0" fontId="52" fillId="0" borderId="0" xfId="0" applyFont="1" applyAlignment="1">
      <alignment horizontal="center" vertical="center"/>
    </xf>
    <xf numFmtId="0" fontId="26" fillId="0" borderId="0" xfId="0" applyFont="1" applyAlignment="1">
      <alignment horizontal="center" vertical="center"/>
    </xf>
    <xf numFmtId="168" fontId="49" fillId="0" borderId="0" xfId="0" applyNumberFormat="1" applyFont="1" applyAlignment="1">
      <alignment horizontal="center"/>
    </xf>
    <xf numFmtId="0" fontId="63" fillId="0" borderId="0" xfId="0" applyFont="1"/>
    <xf numFmtId="0" fontId="54" fillId="0" borderId="25" xfId="0" applyFont="1" applyBorder="1" applyAlignment="1">
      <alignment horizontal="center" vertical="center"/>
    </xf>
    <xf numFmtId="0" fontId="54" fillId="0" borderId="9" xfId="0" applyFont="1" applyBorder="1" applyAlignment="1">
      <alignment horizontal="center" vertical="center"/>
    </xf>
    <xf numFmtId="49" fontId="49" fillId="33" borderId="9" xfId="0" applyNumberFormat="1" applyFont="1" applyFill="1" applyBorder="1" applyAlignment="1">
      <alignment horizontal="center" vertical="center"/>
    </xf>
    <xf numFmtId="0" fontId="8" fillId="0" borderId="0" xfId="0" applyFont="1"/>
    <xf numFmtId="0" fontId="70" fillId="0" borderId="0" xfId="0" applyFont="1"/>
    <xf numFmtId="0" fontId="54" fillId="0" borderId="5" xfId="0" applyFont="1" applyBorder="1" applyAlignment="1">
      <alignment horizontal="left"/>
    </xf>
    <xf numFmtId="0" fontId="54" fillId="0" borderId="0" xfId="0" applyFont="1" applyAlignment="1">
      <alignment horizontal="left"/>
    </xf>
    <xf numFmtId="3" fontId="26" fillId="33" borderId="9" xfId="0" applyNumberFormat="1" applyFont="1" applyFill="1" applyBorder="1" applyAlignment="1">
      <alignment horizontal="center" vertical="center"/>
    </xf>
    <xf numFmtId="0" fontId="72" fillId="0" borderId="0" xfId="0" applyFont="1"/>
    <xf numFmtId="0" fontId="48" fillId="0" borderId="25" xfId="0" applyFont="1" applyBorder="1" applyAlignment="1">
      <alignment horizontal="center"/>
    </xf>
    <xf numFmtId="0" fontId="69" fillId="0" borderId="0" xfId="0" applyFont="1"/>
    <xf numFmtId="3" fontId="58" fillId="34" borderId="9" xfId="0" applyNumberFormat="1" applyFont="1" applyFill="1" applyBorder="1" applyAlignment="1">
      <alignment horizontal="center"/>
    </xf>
    <xf numFmtId="0" fontId="63" fillId="0" borderId="0" xfId="85" applyFont="1" applyAlignment="1">
      <alignment horizontal="left"/>
    </xf>
    <xf numFmtId="0" fontId="64" fillId="0" borderId="0" xfId="85" applyFont="1" applyAlignment="1">
      <alignment horizontal="center"/>
    </xf>
    <xf numFmtId="0" fontId="63" fillId="0" borderId="0" xfId="85" applyFont="1"/>
    <xf numFmtId="0" fontId="64" fillId="0" borderId="0" xfId="85" applyFont="1"/>
    <xf numFmtId="0" fontId="74" fillId="0" borderId="0" xfId="85" applyFont="1" applyAlignment="1">
      <alignment horizontal="left"/>
    </xf>
    <xf numFmtId="0" fontId="65" fillId="0" borderId="0" xfId="85" applyFont="1" applyAlignment="1">
      <alignment horizontal="center"/>
    </xf>
    <xf numFmtId="0" fontId="68" fillId="0" borderId="0" xfId="85" applyFont="1" applyAlignment="1">
      <alignment horizontal="center"/>
    </xf>
    <xf numFmtId="0" fontId="65" fillId="0" borderId="0" xfId="85" applyFont="1"/>
    <xf numFmtId="0" fontId="26" fillId="0" borderId="0" xfId="85" applyFont="1" applyAlignment="1">
      <alignment horizontal="center"/>
    </xf>
    <xf numFmtId="0" fontId="26" fillId="0" borderId="0" xfId="85" applyFont="1"/>
    <xf numFmtId="0" fontId="68" fillId="0" borderId="35" xfId="85" applyFont="1" applyBorder="1" applyAlignment="1">
      <alignment horizontal="center" vertical="center" wrapText="1"/>
    </xf>
    <xf numFmtId="49" fontId="50" fillId="33" borderId="32" xfId="85" applyNumberFormat="1" applyFont="1" applyFill="1" applyBorder="1" applyAlignment="1">
      <alignment horizontal="center" vertical="center" wrapText="1"/>
    </xf>
    <xf numFmtId="0" fontId="71" fillId="0" borderId="32" xfId="85" applyFont="1" applyBorder="1" applyAlignment="1">
      <alignment horizontal="center" vertical="center" wrapText="1"/>
    </xf>
    <xf numFmtId="0" fontId="71" fillId="0" borderId="33" xfId="85" applyFont="1" applyBorder="1" applyAlignment="1">
      <alignment horizontal="center" vertical="center" wrapText="1"/>
    </xf>
    <xf numFmtId="0" fontId="26" fillId="0" borderId="0" xfId="85" applyFont="1" applyAlignment="1">
      <alignment vertical="center" wrapText="1"/>
    </xf>
    <xf numFmtId="0" fontId="75" fillId="0" borderId="36" xfId="85" applyFont="1" applyBorder="1" applyAlignment="1">
      <alignment horizontal="center" vertical="center" wrapText="1"/>
    </xf>
    <xf numFmtId="0" fontId="76" fillId="33" borderId="37" xfId="85" applyFont="1" applyFill="1" applyBorder="1" applyAlignment="1">
      <alignment horizontal="center" vertical="center" wrapText="1"/>
    </xf>
    <xf numFmtId="0" fontId="71" fillId="0" borderId="37" xfId="85" applyFont="1" applyBorder="1" applyAlignment="1">
      <alignment horizontal="center" vertical="center" wrapText="1"/>
    </xf>
    <xf numFmtId="0" fontId="76" fillId="0" borderId="37" xfId="85" applyFont="1" applyBorder="1" applyAlignment="1">
      <alignment horizontal="center" vertical="center" wrapText="1"/>
    </xf>
    <xf numFmtId="0" fontId="71" fillId="33" borderId="38" xfId="85" applyFont="1" applyFill="1" applyBorder="1" applyAlignment="1">
      <alignment horizontal="center" vertical="center" wrapText="1"/>
    </xf>
    <xf numFmtId="0" fontId="75" fillId="0" borderId="25" xfId="85" applyFont="1" applyBorder="1" applyAlignment="1">
      <alignment horizontal="center" vertical="center" wrapText="1"/>
    </xf>
    <xf numFmtId="0" fontId="76" fillId="0" borderId="9" xfId="85" applyFont="1" applyBorder="1" applyAlignment="1">
      <alignment horizontal="center" vertical="center" wrapText="1"/>
    </xf>
    <xf numFmtId="0" fontId="77" fillId="0" borderId="9" xfId="85" applyFont="1" applyBorder="1" applyAlignment="1">
      <alignment horizontal="center" vertical="center" wrapText="1"/>
    </xf>
    <xf numFmtId="0" fontId="76" fillId="0" borderId="9" xfId="85" applyFont="1" applyBorder="1" applyAlignment="1">
      <alignment vertical="center" wrapText="1"/>
    </xf>
    <xf numFmtId="9" fontId="26" fillId="0" borderId="9" xfId="92" applyFont="1" applyFill="1" applyBorder="1" applyAlignment="1">
      <alignment horizontal="center" vertical="center" wrapText="1"/>
    </xf>
    <xf numFmtId="0" fontId="78" fillId="33" borderId="9" xfId="85" applyFont="1" applyFill="1" applyBorder="1" applyAlignment="1">
      <alignment horizontal="center" vertical="center" wrapText="1"/>
    </xf>
    <xf numFmtId="0" fontId="76" fillId="33" borderId="9" xfId="85" applyFont="1" applyFill="1" applyBorder="1" applyAlignment="1">
      <alignment horizontal="center" vertical="center" wrapText="1"/>
    </xf>
    <xf numFmtId="9" fontId="26" fillId="34" borderId="9" xfId="92" applyFont="1" applyFill="1" applyBorder="1" applyAlignment="1">
      <alignment horizontal="center" vertical="center" wrapText="1"/>
    </xf>
    <xf numFmtId="0" fontId="76" fillId="33" borderId="9" xfId="85" applyFont="1" applyFill="1" applyBorder="1" applyAlignment="1">
      <alignment horizontal="left" vertical="center" wrapText="1"/>
    </xf>
    <xf numFmtId="0" fontId="26" fillId="0" borderId="9" xfId="85" applyFont="1" applyBorder="1" applyAlignment="1">
      <alignment horizontal="center" vertical="center" wrapText="1"/>
    </xf>
    <xf numFmtId="0" fontId="79" fillId="0" borderId="0" xfId="85" applyFont="1" applyAlignment="1">
      <alignment horizontal="left"/>
    </xf>
    <xf numFmtId="0" fontId="79" fillId="0" borderId="0" xfId="85" applyFont="1"/>
    <xf numFmtId="0" fontId="48" fillId="0" borderId="9" xfId="85" applyFont="1" applyBorder="1" applyAlignment="1">
      <alignment horizontal="center"/>
    </xf>
    <xf numFmtId="0" fontId="51" fillId="33" borderId="9" xfId="85" applyFont="1" applyFill="1" applyBorder="1" applyAlignment="1">
      <alignment horizontal="center"/>
    </xf>
    <xf numFmtId="0" fontId="68" fillId="0" borderId="0" xfId="85" applyFont="1"/>
    <xf numFmtId="0" fontId="48" fillId="0" borderId="0" xfId="85" applyFont="1"/>
    <xf numFmtId="0" fontId="48" fillId="33" borderId="9" xfId="85" applyFont="1" applyFill="1" applyBorder="1" applyAlignment="1">
      <alignment horizontal="center"/>
    </xf>
    <xf numFmtId="0" fontId="80" fillId="0" borderId="9" xfId="85" applyFont="1" applyBorder="1" applyAlignment="1">
      <alignment horizontal="center" vertical="center" wrapText="1"/>
    </xf>
    <xf numFmtId="9" fontId="65" fillId="33" borderId="9" xfId="85" applyNumberFormat="1" applyFont="1" applyFill="1" applyBorder="1" applyAlignment="1">
      <alignment horizontal="center" vertical="center" wrapText="1"/>
    </xf>
    <xf numFmtId="0" fontId="58" fillId="0" borderId="9" xfId="85" applyFont="1" applyBorder="1" applyAlignment="1">
      <alignment horizontal="center" vertical="center" wrapText="1"/>
    </xf>
    <xf numFmtId="0" fontId="51" fillId="0" borderId="9" xfId="85" applyFont="1" applyBorder="1" applyAlignment="1">
      <alignment horizontal="center" vertical="center" wrapText="1"/>
    </xf>
    <xf numFmtId="0" fontId="51" fillId="33" borderId="9" xfId="85" applyFont="1" applyFill="1" applyBorder="1" applyAlignment="1">
      <alignment horizontal="center" vertical="center" wrapText="1"/>
    </xf>
    <xf numFmtId="9" fontId="37" fillId="33" borderId="9" xfId="85" applyNumberFormat="1" applyFont="1" applyFill="1" applyBorder="1" applyAlignment="1">
      <alignment horizontal="center" vertical="center" wrapText="1"/>
    </xf>
    <xf numFmtId="0" fontId="71" fillId="0" borderId="9" xfId="85" applyFont="1" applyBorder="1" applyAlignment="1">
      <alignment horizontal="center" vertical="center" wrapText="1"/>
    </xf>
    <xf numFmtId="0" fontId="71" fillId="33" borderId="9" xfId="85" applyFont="1" applyFill="1" applyBorder="1" applyAlignment="1">
      <alignment horizontal="center" vertical="center" wrapText="1"/>
    </xf>
    <xf numFmtId="0" fontId="81" fillId="33" borderId="9" xfId="85" applyFont="1" applyFill="1" applyBorder="1" applyAlignment="1">
      <alignment horizontal="center" vertical="center" wrapText="1"/>
    </xf>
    <xf numFmtId="3" fontId="81" fillId="33" borderId="9" xfId="0" applyNumberFormat="1" applyFont="1" applyFill="1" applyBorder="1" applyAlignment="1">
      <alignment horizontal="center" vertical="center"/>
    </xf>
    <xf numFmtId="0" fontId="82" fillId="33" borderId="9" xfId="85" applyFont="1" applyFill="1" applyBorder="1" applyAlignment="1">
      <alignment horizontal="center" vertical="center" wrapText="1"/>
    </xf>
    <xf numFmtId="0" fontId="81" fillId="0" borderId="9" xfId="85" applyFont="1" applyBorder="1" applyAlignment="1">
      <alignment horizontal="center" vertical="center" wrapText="1"/>
    </xf>
    <xf numFmtId="0" fontId="77" fillId="33" borderId="9" xfId="85" applyFont="1" applyFill="1" applyBorder="1" applyAlignment="1">
      <alignment horizontal="left" vertical="top" wrapText="1"/>
    </xf>
    <xf numFmtId="0" fontId="77" fillId="33" borderId="9" xfId="85" applyFont="1" applyFill="1" applyBorder="1" applyAlignment="1">
      <alignment horizontal="left" vertical="center" wrapText="1"/>
    </xf>
    <xf numFmtId="0" fontId="76" fillId="33" borderId="37" xfId="85" applyFont="1" applyFill="1" applyBorder="1" applyAlignment="1">
      <alignment horizontal="left" vertical="center" wrapText="1"/>
    </xf>
    <xf numFmtId="0" fontId="83" fillId="0" borderId="9" xfId="85" applyFont="1" applyBorder="1" applyAlignment="1">
      <alignment horizontal="center" vertical="center" wrapText="1"/>
    </xf>
    <xf numFmtId="0" fontId="82" fillId="0" borderId="9" xfId="85" applyFont="1" applyBorder="1" applyAlignment="1">
      <alignment horizontal="center" vertical="center" wrapText="1"/>
    </xf>
    <xf numFmtId="0" fontId="81" fillId="0" borderId="0" xfId="85" applyFont="1" applyAlignment="1">
      <alignment vertical="center" wrapText="1"/>
    </xf>
    <xf numFmtId="0" fontId="48" fillId="33" borderId="9" xfId="85" applyFont="1" applyFill="1" applyBorder="1" applyAlignment="1">
      <alignment horizontal="center" vertical="center" wrapText="1"/>
    </xf>
    <xf numFmtId="0" fontId="26" fillId="33" borderId="19" xfId="0" applyFont="1" applyFill="1" applyBorder="1" applyAlignment="1">
      <alignment horizontal="center" vertical="center"/>
    </xf>
    <xf numFmtId="0" fontId="48" fillId="33" borderId="9" xfId="85" applyFont="1" applyFill="1" applyBorder="1" applyAlignment="1">
      <alignment horizontal="left" vertical="center" wrapText="1"/>
    </xf>
    <xf numFmtId="0" fontId="84" fillId="0" borderId="9" xfId="85" applyFont="1" applyBorder="1" applyAlignment="1">
      <alignment horizontal="left" vertical="center" wrapText="1"/>
    </xf>
    <xf numFmtId="0" fontId="26" fillId="33" borderId="37" xfId="0" applyFont="1" applyFill="1" applyBorder="1" applyAlignment="1">
      <alignment horizontal="center" vertical="center"/>
    </xf>
    <xf numFmtId="0" fontId="75" fillId="0" borderId="0" xfId="0" applyFont="1" applyAlignment="1">
      <alignment vertical="center"/>
    </xf>
    <xf numFmtId="0" fontId="72" fillId="0" borderId="9" xfId="0" applyFont="1" applyBorder="1" applyAlignment="1">
      <alignment horizontal="center"/>
    </xf>
    <xf numFmtId="169" fontId="72" fillId="0" borderId="9" xfId="39" applyNumberFormat="1" applyFont="1" applyBorder="1"/>
    <xf numFmtId="0" fontId="75" fillId="0" borderId="0" xfId="0" applyFont="1" applyAlignment="1">
      <alignment horizontal="center"/>
    </xf>
    <xf numFmtId="0" fontId="75" fillId="0" borderId="0" xfId="0" applyFont="1" applyAlignment="1">
      <alignment horizontal="right"/>
    </xf>
    <xf numFmtId="0" fontId="81" fillId="0" borderId="0" xfId="85" applyFont="1" applyAlignment="1">
      <alignment vertical="center"/>
    </xf>
    <xf numFmtId="0" fontId="70" fillId="0" borderId="0" xfId="0" applyFont="1" applyAlignment="1">
      <alignment horizontal="center"/>
    </xf>
    <xf numFmtId="0" fontId="37" fillId="38" borderId="0" xfId="0" applyFont="1" applyFill="1" applyAlignment="1">
      <alignment vertical="center"/>
    </xf>
    <xf numFmtId="0" fontId="50" fillId="38" borderId="0" xfId="0" applyFont="1" applyFill="1" applyAlignment="1">
      <alignment horizontal="right"/>
    </xf>
    <xf numFmtId="0" fontId="48" fillId="33" borderId="9" xfId="85" applyFont="1" applyFill="1" applyBorder="1" applyAlignment="1">
      <alignment vertical="center" wrapText="1"/>
    </xf>
    <xf numFmtId="0" fontId="50" fillId="0" borderId="0" xfId="0" applyFont="1"/>
    <xf numFmtId="0" fontId="72" fillId="0" borderId="0" xfId="0" applyFont="1" applyAlignment="1">
      <alignment horizontal="center"/>
    </xf>
    <xf numFmtId="169" fontId="72" fillId="0" borderId="0" xfId="39" applyNumberFormat="1" applyFont="1" applyFill="1" applyBorder="1"/>
    <xf numFmtId="0" fontId="75" fillId="0" borderId="0" xfId="0" applyFont="1"/>
    <xf numFmtId="169" fontId="75" fillId="0" borderId="0" xfId="0" applyNumberFormat="1" applyFont="1"/>
    <xf numFmtId="169" fontId="50" fillId="0" borderId="0" xfId="0" applyNumberFormat="1" applyFont="1"/>
    <xf numFmtId="0" fontId="85" fillId="0" borderId="0" xfId="0" applyFont="1"/>
    <xf numFmtId="0" fontId="6" fillId="0" borderId="9" xfId="0" applyFont="1" applyBorder="1" applyAlignment="1">
      <alignment horizontal="center"/>
    </xf>
    <xf numFmtId="169" fontId="6" fillId="0" borderId="9" xfId="39" applyNumberFormat="1" applyFont="1" applyBorder="1"/>
    <xf numFmtId="169" fontId="50" fillId="37" borderId="0" xfId="0" applyNumberFormat="1" applyFont="1" applyFill="1" applyAlignment="1">
      <alignment horizontal="right"/>
    </xf>
    <xf numFmtId="0" fontId="6" fillId="39" borderId="9" xfId="0" applyFont="1" applyFill="1" applyBorder="1" applyAlignment="1">
      <alignment horizontal="center"/>
    </xf>
    <xf numFmtId="0" fontId="6" fillId="38" borderId="9" xfId="0" applyFont="1" applyFill="1" applyBorder="1" applyAlignment="1">
      <alignment horizontal="center"/>
    </xf>
    <xf numFmtId="191" fontId="87" fillId="33" borderId="9" xfId="39" applyNumberFormat="1" applyFont="1" applyFill="1" applyBorder="1" applyAlignment="1">
      <alignment horizontal="center" vertical="center" wrapText="1"/>
    </xf>
    <xf numFmtId="191" fontId="26" fillId="33" borderId="9" xfId="39" applyNumberFormat="1" applyFont="1" applyFill="1" applyBorder="1" applyAlignment="1">
      <alignment horizontal="center" vertical="center" wrapText="1"/>
    </xf>
    <xf numFmtId="9" fontId="48" fillId="34" borderId="9" xfId="92" applyFont="1" applyFill="1" applyBorder="1" applyAlignment="1">
      <alignment horizontal="center" vertical="center" wrapText="1"/>
    </xf>
    <xf numFmtId="191" fontId="48" fillId="33" borderId="9" xfId="39" applyNumberFormat="1" applyFont="1" applyFill="1" applyBorder="1" applyAlignment="1">
      <alignment horizontal="center" vertical="center" wrapText="1"/>
    </xf>
    <xf numFmtId="0" fontId="88" fillId="33" borderId="9" xfId="85" applyFont="1" applyFill="1" applyBorder="1" applyAlignment="1">
      <alignment vertical="center" wrapText="1"/>
    </xf>
    <xf numFmtId="0" fontId="51" fillId="33" borderId="9" xfId="0" applyFont="1" applyFill="1" applyBorder="1" applyAlignment="1">
      <alignment horizontal="center"/>
    </xf>
    <xf numFmtId="191" fontId="51" fillId="34" borderId="67" xfId="39" applyNumberFormat="1" applyFont="1" applyFill="1" applyBorder="1" applyAlignment="1">
      <alignment vertical="top" wrapText="1"/>
    </xf>
    <xf numFmtId="191" fontId="48" fillId="0" borderId="5" xfId="39" applyNumberFormat="1" applyFont="1" applyFill="1" applyBorder="1" applyAlignment="1"/>
    <xf numFmtId="0" fontId="48" fillId="0" borderId="9" xfId="0" applyFont="1" applyBorder="1"/>
    <xf numFmtId="0" fontId="48" fillId="0" borderId="9" xfId="0" applyFont="1" applyBorder="1" applyAlignment="1">
      <alignment wrapText="1"/>
    </xf>
    <xf numFmtId="0" fontId="51" fillId="0" borderId="9" xfId="0" applyFont="1" applyBorder="1"/>
    <xf numFmtId="191" fontId="51" fillId="40" borderId="5" xfId="39" applyNumberFormat="1" applyFont="1" applyFill="1" applyBorder="1" applyAlignment="1">
      <alignment vertical="top" wrapText="1"/>
    </xf>
    <xf numFmtId="0" fontId="48" fillId="40" borderId="0" xfId="0" applyFont="1" applyFill="1"/>
    <xf numFmtId="0" fontId="51" fillId="0" borderId="25" xfId="0" applyFont="1" applyBorder="1" applyAlignment="1">
      <alignment horizontal="right"/>
    </xf>
    <xf numFmtId="0" fontId="76" fillId="0" borderId="9" xfId="0" applyFont="1" applyBorder="1" applyAlignment="1">
      <alignment vertical="center"/>
    </xf>
    <xf numFmtId="191" fontId="76" fillId="40" borderId="9" xfId="39" applyNumberFormat="1" applyFont="1" applyFill="1" applyBorder="1" applyAlignment="1">
      <alignment vertical="center"/>
    </xf>
    <xf numFmtId="0" fontId="51" fillId="0" borderId="9" xfId="0" applyFont="1" applyBorder="1" applyAlignment="1">
      <alignment horizontal="right"/>
    </xf>
    <xf numFmtId="0" fontId="48" fillId="0" borderId="9" xfId="0" applyFont="1" applyBorder="1" applyAlignment="1">
      <alignment horizontal="left"/>
    </xf>
    <xf numFmtId="49" fontId="51" fillId="40" borderId="28" xfId="0" applyNumberFormat="1" applyFont="1" applyFill="1" applyBorder="1" applyAlignment="1">
      <alignment horizontal="center"/>
    </xf>
    <xf numFmtId="0" fontId="51" fillId="40" borderId="19" xfId="0" applyFont="1" applyFill="1" applyBorder="1" applyAlignment="1">
      <alignment horizontal="center" wrapText="1"/>
    </xf>
    <xf numFmtId="191" fontId="48" fillId="40" borderId="29" xfId="39" applyNumberFormat="1" applyFont="1" applyFill="1" applyBorder="1" applyAlignment="1"/>
    <xf numFmtId="191" fontId="48" fillId="40" borderId="17" xfId="39" applyNumberFormat="1" applyFont="1" applyFill="1" applyBorder="1" applyAlignment="1"/>
    <xf numFmtId="0" fontId="51" fillId="40" borderId="19" xfId="0" applyFont="1" applyFill="1" applyBorder="1" applyAlignment="1">
      <alignment horizontal="center"/>
    </xf>
    <xf numFmtId="0" fontId="26" fillId="0" borderId="21" xfId="0" applyFont="1" applyBorder="1" applyAlignment="1">
      <alignment horizontal="center"/>
    </xf>
    <xf numFmtId="0" fontId="0" fillId="0" borderId="9" xfId="0" applyBorder="1"/>
    <xf numFmtId="166" fontId="48" fillId="40" borderId="17" xfId="39" applyFont="1" applyFill="1" applyBorder="1" applyAlignment="1"/>
    <xf numFmtId="166" fontId="48" fillId="0" borderId="9" xfId="39" applyFont="1" applyBorder="1"/>
    <xf numFmtId="166" fontId="48" fillId="0" borderId="9" xfId="39" applyFont="1" applyBorder="1" applyAlignment="1">
      <alignment horizontal="left"/>
    </xf>
    <xf numFmtId="166" fontId="48" fillId="0" borderId="9" xfId="39" applyFont="1" applyBorder="1" applyAlignment="1">
      <alignment horizontal="center"/>
    </xf>
    <xf numFmtId="191" fontId="78" fillId="40" borderId="9" xfId="39" applyNumberFormat="1" applyFont="1" applyFill="1" applyBorder="1" applyAlignment="1">
      <alignment vertical="center"/>
    </xf>
    <xf numFmtId="166" fontId="78" fillId="40" borderId="9" xfId="39" applyFont="1" applyFill="1" applyBorder="1" applyAlignment="1">
      <alignment vertical="center"/>
    </xf>
    <xf numFmtId="166" fontId="48" fillId="0" borderId="9" xfId="39" applyFont="1" applyBorder="1" applyAlignment="1">
      <alignment horizontal="right"/>
    </xf>
    <xf numFmtId="3" fontId="76" fillId="40" borderId="9" xfId="0" applyNumberFormat="1" applyFont="1" applyFill="1" applyBorder="1" applyAlignment="1">
      <alignment horizontal="center" vertical="center"/>
    </xf>
    <xf numFmtId="9" fontId="76" fillId="40" borderId="9" xfId="90" applyFont="1" applyFill="1" applyBorder="1" applyAlignment="1">
      <alignment vertical="center"/>
    </xf>
    <xf numFmtId="9" fontId="78" fillId="40" borderId="9" xfId="90" applyFont="1" applyFill="1" applyBorder="1" applyAlignment="1">
      <alignment vertical="center"/>
    </xf>
    <xf numFmtId="0" fontId="26" fillId="0" borderId="9" xfId="0" applyFont="1" applyBorder="1" applyAlignment="1">
      <alignment horizontal="center"/>
    </xf>
    <xf numFmtId="0" fontId="26" fillId="0" borderId="9" xfId="0" applyFont="1" applyBorder="1"/>
    <xf numFmtId="3" fontId="26" fillId="0" borderId="9" xfId="0" applyNumberFormat="1" applyFont="1" applyBorder="1"/>
    <xf numFmtId="168" fontId="49" fillId="0" borderId="9" xfId="0" applyNumberFormat="1" applyFont="1" applyBorder="1" applyAlignment="1">
      <alignment horizontal="center"/>
    </xf>
    <xf numFmtId="49" fontId="66" fillId="0" borderId="68" xfId="0" applyNumberFormat="1" applyFont="1" applyBorder="1" applyAlignment="1">
      <alignment horizontal="center" vertical="center"/>
    </xf>
    <xf numFmtId="3" fontId="48" fillId="34" borderId="44" xfId="0" applyNumberFormat="1" applyFont="1" applyFill="1" applyBorder="1" applyAlignment="1">
      <alignment horizontal="center"/>
    </xf>
    <xf numFmtId="3" fontId="73" fillId="34" borderId="44" xfId="0" applyNumberFormat="1" applyFont="1" applyFill="1" applyBorder="1" applyAlignment="1">
      <alignment horizontal="center"/>
    </xf>
    <xf numFmtId="3" fontId="58" fillId="34" borderId="44" xfId="0" applyNumberFormat="1" applyFont="1" applyFill="1" applyBorder="1" applyAlignment="1">
      <alignment horizontal="center"/>
    </xf>
    <xf numFmtId="168" fontId="48" fillId="34" borderId="44" xfId="0" applyNumberFormat="1" applyFont="1" applyFill="1" applyBorder="1" applyAlignment="1">
      <alignment horizontal="center"/>
    </xf>
    <xf numFmtId="3" fontId="51" fillId="34" borderId="44" xfId="0" applyNumberFormat="1" applyFont="1" applyFill="1" applyBorder="1" applyAlignment="1">
      <alignment horizontal="center"/>
    </xf>
    <xf numFmtId="3" fontId="68" fillId="35" borderId="44" xfId="0" applyNumberFormat="1" applyFont="1" applyFill="1" applyBorder="1" applyAlignment="1">
      <alignment horizontal="center"/>
    </xf>
    <xf numFmtId="3" fontId="68" fillId="36" borderId="69" xfId="0" applyNumberFormat="1" applyFont="1" applyFill="1" applyBorder="1" applyAlignment="1">
      <alignment horizontal="center"/>
    </xf>
    <xf numFmtId="0" fontId="52" fillId="0" borderId="21" xfId="0" applyFont="1" applyBorder="1" applyAlignment="1">
      <alignment horizontal="center"/>
    </xf>
    <xf numFmtId="191" fontId="48" fillId="0" borderId="9" xfId="0" applyNumberFormat="1" applyFont="1" applyBorder="1"/>
    <xf numFmtId="49" fontId="52" fillId="33" borderId="44" xfId="0" applyNumberFormat="1" applyFont="1" applyFill="1" applyBorder="1" applyAlignment="1">
      <alignment horizontal="center"/>
    </xf>
    <xf numFmtId="0" fontId="49" fillId="0" borderId="36" xfId="0" applyFont="1" applyBorder="1" applyAlignment="1">
      <alignment horizontal="center"/>
    </xf>
    <xf numFmtId="0" fontId="52" fillId="0" borderId="19" xfId="0" applyFont="1" applyBorder="1"/>
    <xf numFmtId="0" fontId="52" fillId="0" borderId="20" xfId="0" applyFont="1" applyBorder="1"/>
    <xf numFmtId="0" fontId="52" fillId="40" borderId="20" xfId="0" applyFont="1" applyFill="1" applyBorder="1"/>
    <xf numFmtId="0" fontId="51" fillId="34" borderId="45" xfId="0" applyFont="1" applyFill="1" applyBorder="1" applyAlignment="1">
      <alignment horizontal="left"/>
    </xf>
    <xf numFmtId="0" fontId="51" fillId="34" borderId="46" xfId="0" applyFont="1" applyFill="1" applyBorder="1" applyAlignment="1">
      <alignment horizontal="center"/>
    </xf>
    <xf numFmtId="0" fontId="51" fillId="40" borderId="29" xfId="0" applyFont="1" applyFill="1" applyBorder="1" applyAlignment="1">
      <alignment horizontal="center" wrapText="1"/>
    </xf>
    <xf numFmtId="0" fontId="48" fillId="34" borderId="9" xfId="0" applyFont="1" applyFill="1" applyBorder="1"/>
    <xf numFmtId="0" fontId="51" fillId="34" borderId="9" xfId="0" applyFont="1" applyFill="1" applyBorder="1"/>
    <xf numFmtId="0" fontId="51" fillId="34" borderId="9" xfId="0" applyFont="1" applyFill="1" applyBorder="1" applyAlignment="1">
      <alignment wrapText="1"/>
    </xf>
    <xf numFmtId="166" fontId="51" fillId="34" borderId="9" xfId="39" applyFont="1" applyFill="1" applyBorder="1" applyAlignment="1">
      <alignment horizontal="left"/>
    </xf>
    <xf numFmtId="191" fontId="51" fillId="34" borderId="9" xfId="0" applyNumberFormat="1" applyFont="1" applyFill="1" applyBorder="1" applyAlignment="1">
      <alignment horizontal="center"/>
    </xf>
    <xf numFmtId="191" fontId="76" fillId="34" borderId="9" xfId="39" applyNumberFormat="1" applyFont="1" applyFill="1" applyBorder="1" applyAlignment="1">
      <alignment vertical="center"/>
    </xf>
    <xf numFmtId="3" fontId="76" fillId="34" borderId="9" xfId="0" applyNumberFormat="1" applyFont="1" applyFill="1" applyBorder="1" applyAlignment="1">
      <alignment horizontal="center" vertical="center"/>
    </xf>
    <xf numFmtId="9" fontId="76" fillId="34" borderId="9" xfId="90" applyFont="1" applyFill="1" applyBorder="1" applyAlignment="1">
      <alignment vertical="center"/>
    </xf>
    <xf numFmtId="191" fontId="76" fillId="34" borderId="9" xfId="39" applyNumberFormat="1" applyFont="1" applyFill="1" applyBorder="1" applyAlignment="1"/>
    <xf numFmtId="3" fontId="76" fillId="34" borderId="9" xfId="0" applyNumberFormat="1" applyFont="1" applyFill="1" applyBorder="1" applyAlignment="1">
      <alignment horizontal="center"/>
    </xf>
    <xf numFmtId="9" fontId="76" fillId="34" borderId="9" xfId="90" applyFont="1" applyFill="1" applyBorder="1" applyAlignment="1"/>
    <xf numFmtId="166" fontId="51" fillId="0" borderId="9" xfId="39" applyFont="1" applyBorder="1" applyAlignment="1">
      <alignment horizontal="center"/>
    </xf>
    <xf numFmtId="0" fontId="51" fillId="34" borderId="9" xfId="0" applyFont="1" applyFill="1" applyBorder="1" applyAlignment="1">
      <alignment horizontal="left"/>
    </xf>
    <xf numFmtId="166" fontId="78" fillId="40" borderId="9" xfId="39" applyFont="1" applyFill="1" applyBorder="1" applyAlignment="1">
      <alignment horizontal="center" vertical="center"/>
    </xf>
    <xf numFmtId="0" fontId="51" fillId="34" borderId="9" xfId="0" applyFont="1" applyFill="1" applyBorder="1" applyAlignment="1">
      <alignment horizontal="right"/>
    </xf>
    <xf numFmtId="166" fontId="51" fillId="34" borderId="9" xfId="39" applyFont="1" applyFill="1" applyBorder="1" applyAlignment="1">
      <alignment horizontal="center"/>
    </xf>
    <xf numFmtId="166" fontId="76" fillId="34" borderId="9" xfId="39" applyFont="1" applyFill="1" applyBorder="1" applyAlignment="1">
      <alignment vertical="center"/>
    </xf>
    <xf numFmtId="166" fontId="51" fillId="34" borderId="9" xfId="39" applyFont="1" applyFill="1" applyBorder="1"/>
    <xf numFmtId="166" fontId="76" fillId="34" borderId="9" xfId="39" applyFont="1" applyFill="1" applyBorder="1" applyAlignment="1">
      <alignment horizontal="center" vertical="center"/>
    </xf>
    <xf numFmtId="9" fontId="51" fillId="34" borderId="9" xfId="90" applyFont="1" applyFill="1" applyBorder="1" applyAlignment="1">
      <alignment horizontal="center"/>
    </xf>
    <xf numFmtId="9" fontId="48" fillId="0" borderId="9" xfId="90" applyFont="1" applyBorder="1" applyAlignment="1">
      <alignment horizontal="center"/>
    </xf>
    <xf numFmtId="9" fontId="51" fillId="0" borderId="9" xfId="90" applyFont="1" applyBorder="1" applyAlignment="1">
      <alignment horizontal="center"/>
    </xf>
    <xf numFmtId="9" fontId="48" fillId="34" borderId="9" xfId="90" applyFont="1" applyFill="1" applyBorder="1" applyAlignment="1">
      <alignment horizontal="center"/>
    </xf>
    <xf numFmtId="10" fontId="48" fillId="40" borderId="9" xfId="90" applyNumberFormat="1" applyFont="1" applyFill="1" applyBorder="1" applyAlignment="1">
      <alignment vertical="center"/>
    </xf>
    <xf numFmtId="10" fontId="48" fillId="40" borderId="9" xfId="90" applyNumberFormat="1" applyFont="1" applyFill="1" applyBorder="1" applyAlignment="1">
      <alignment horizontal="center" vertical="center"/>
    </xf>
    <xf numFmtId="191" fontId="48" fillId="0" borderId="9" xfId="90" applyNumberFormat="1" applyFont="1" applyBorder="1" applyAlignment="1">
      <alignment horizontal="center"/>
    </xf>
    <xf numFmtId="10" fontId="48" fillId="0" borderId="9" xfId="90" applyNumberFormat="1" applyFont="1" applyBorder="1" applyAlignment="1">
      <alignment horizontal="center"/>
    </xf>
    <xf numFmtId="166" fontId="51" fillId="34" borderId="67" xfId="39" applyFont="1" applyFill="1" applyBorder="1" applyAlignment="1">
      <alignment vertical="top" wrapText="1"/>
    </xf>
    <xf numFmtId="10" fontId="48" fillId="0" borderId="9" xfId="90" applyNumberFormat="1" applyFont="1" applyBorder="1"/>
    <xf numFmtId="10" fontId="51" fillId="34" borderId="9" xfId="90" applyNumberFormat="1" applyFont="1" applyFill="1" applyBorder="1"/>
    <xf numFmtId="10" fontId="51" fillId="0" borderId="9" xfId="90" applyNumberFormat="1" applyFont="1" applyBorder="1"/>
    <xf numFmtId="0" fontId="0" fillId="0" borderId="27" xfId="0" applyBorder="1"/>
    <xf numFmtId="0" fontId="92" fillId="0" borderId="9" xfId="0" applyFont="1" applyBorder="1"/>
    <xf numFmtId="0" fontId="92" fillId="40" borderId="37" xfId="0" applyFont="1" applyFill="1" applyBorder="1"/>
    <xf numFmtId="0" fontId="0" fillId="0" borderId="37" xfId="0" applyBorder="1"/>
    <xf numFmtId="0" fontId="26" fillId="0" borderId="21" xfId="0" applyFont="1" applyBorder="1"/>
    <xf numFmtId="166" fontId="92" fillId="0" borderId="9" xfId="39" applyFont="1" applyBorder="1" applyAlignment="1">
      <alignment wrapText="1"/>
    </xf>
    <xf numFmtId="0" fontId="48" fillId="0" borderId="21" xfId="0" applyFont="1" applyBorder="1"/>
    <xf numFmtId="166" fontId="92" fillId="0" borderId="9" xfId="39" applyFont="1" applyBorder="1"/>
    <xf numFmtId="166" fontId="92" fillId="0" borderId="30" xfId="39" applyFont="1" applyBorder="1"/>
    <xf numFmtId="166" fontId="92" fillId="0" borderId="37" xfId="39" applyFont="1" applyBorder="1" applyAlignment="1">
      <alignment wrapText="1"/>
    </xf>
    <xf numFmtId="0" fontId="51" fillId="0" borderId="9" xfId="0" applyFont="1" applyBorder="1" applyAlignment="1">
      <alignment wrapText="1"/>
    </xf>
    <xf numFmtId="0" fontId="48" fillId="0" borderId="25" xfId="0" applyFont="1" applyBorder="1"/>
    <xf numFmtId="49" fontId="48" fillId="0" borderId="9" xfId="0" applyNumberFormat="1" applyFont="1" applyBorder="1" applyAlignment="1">
      <alignment horizontal="center"/>
    </xf>
    <xf numFmtId="0" fontId="48" fillId="40" borderId="9" xfId="0" applyFont="1" applyFill="1" applyBorder="1"/>
    <xf numFmtId="49" fontId="48" fillId="0" borderId="17" xfId="0" applyNumberFormat="1" applyFont="1" applyBorder="1" applyAlignment="1">
      <alignment horizontal="center"/>
    </xf>
    <xf numFmtId="0" fontId="48" fillId="0" borderId="17" xfId="0" applyFont="1" applyBorder="1"/>
    <xf numFmtId="0" fontId="48" fillId="0" borderId="17" xfId="0" applyFont="1" applyBorder="1" applyAlignment="1">
      <alignment horizontal="center"/>
    </xf>
    <xf numFmtId="49" fontId="48" fillId="0" borderId="37" xfId="0" applyNumberFormat="1" applyFont="1" applyBorder="1" applyAlignment="1">
      <alignment horizontal="center"/>
    </xf>
    <xf numFmtId="0" fontId="48" fillId="0" borderId="37" xfId="0" applyFont="1" applyBorder="1"/>
    <xf numFmtId="0" fontId="48" fillId="0" borderId="37" xfId="0" applyFont="1" applyBorder="1" applyAlignment="1">
      <alignment horizontal="center"/>
    </xf>
    <xf numFmtId="0" fontId="48" fillId="0" borderId="54" xfId="0" applyFont="1" applyBorder="1"/>
    <xf numFmtId="49" fontId="48" fillId="0" borderId="34" xfId="0" applyNumberFormat="1" applyFont="1" applyBorder="1" applyAlignment="1">
      <alignment horizontal="center"/>
    </xf>
    <xf numFmtId="0" fontId="48" fillId="0" borderId="34" xfId="0" applyFont="1" applyBorder="1"/>
    <xf numFmtId="0" fontId="48" fillId="0" borderId="34" xfId="0" applyFont="1" applyBorder="1" applyAlignment="1">
      <alignment horizontal="center"/>
    </xf>
    <xf numFmtId="166" fontId="48" fillId="0" borderId="30" xfId="39" applyFont="1" applyBorder="1"/>
    <xf numFmtId="166" fontId="48" fillId="0" borderId="30" xfId="0" applyNumberFormat="1" applyFont="1" applyBorder="1"/>
    <xf numFmtId="166" fontId="48" fillId="0" borderId="17" xfId="39" applyFont="1" applyBorder="1" applyAlignment="1">
      <alignment horizontal="left"/>
    </xf>
    <xf numFmtId="166" fontId="48" fillId="0" borderId="17" xfId="39" applyFont="1" applyBorder="1"/>
    <xf numFmtId="166" fontId="48" fillId="0" borderId="18" xfId="39" applyFont="1" applyBorder="1"/>
    <xf numFmtId="166" fontId="48" fillId="0" borderId="37" xfId="39" applyFont="1" applyBorder="1" applyAlignment="1">
      <alignment horizontal="left"/>
    </xf>
    <xf numFmtId="166" fontId="48" fillId="0" borderId="37" xfId="39" applyFont="1" applyBorder="1"/>
    <xf numFmtId="166" fontId="48" fillId="0" borderId="38" xfId="39" applyFont="1" applyBorder="1"/>
    <xf numFmtId="166" fontId="48" fillId="0" borderId="34" xfId="39" applyFont="1" applyBorder="1" applyAlignment="1">
      <alignment horizontal="left"/>
    </xf>
    <xf numFmtId="166" fontId="48" fillId="0" borderId="34" xfId="39" applyFont="1" applyBorder="1"/>
    <xf numFmtId="166" fontId="48" fillId="0" borderId="39" xfId="39" applyFont="1" applyBorder="1"/>
    <xf numFmtId="0" fontId="58" fillId="34" borderId="9" xfId="0" applyFont="1" applyFill="1" applyBorder="1" applyAlignment="1">
      <alignment horizontal="center"/>
    </xf>
    <xf numFmtId="0" fontId="58" fillId="34" borderId="9" xfId="0" applyFont="1" applyFill="1" applyBorder="1" applyAlignment="1">
      <alignment horizontal="center" wrapText="1"/>
    </xf>
    <xf numFmtId="0" fontId="51" fillId="40" borderId="9" xfId="0" applyFont="1" applyFill="1" applyBorder="1" applyAlignment="1">
      <alignment horizontal="center"/>
    </xf>
    <xf numFmtId="0" fontId="37" fillId="40" borderId="9" xfId="0" applyFont="1" applyFill="1" applyBorder="1" applyAlignment="1">
      <alignment horizontal="center"/>
    </xf>
    <xf numFmtId="168" fontId="49" fillId="0" borderId="9" xfId="0" applyNumberFormat="1" applyFont="1" applyBorder="1" applyAlignment="1">
      <alignment wrapText="1"/>
    </xf>
    <xf numFmtId="191" fontId="48" fillId="40" borderId="9" xfId="39" applyNumberFormat="1" applyFont="1" applyFill="1" applyBorder="1" applyAlignment="1">
      <alignment horizontal="center"/>
    </xf>
    <xf numFmtId="3" fontId="51" fillId="40" borderId="9" xfId="0" applyNumberFormat="1" applyFont="1" applyFill="1" applyBorder="1" applyAlignment="1">
      <alignment horizontal="center"/>
    </xf>
    <xf numFmtId="191" fontId="48" fillId="40" borderId="9" xfId="0" applyNumberFormat="1" applyFont="1" applyFill="1" applyBorder="1"/>
    <xf numFmtId="3" fontId="51" fillId="40" borderId="44" xfId="0" applyNumberFormat="1" applyFont="1" applyFill="1" applyBorder="1" applyAlignment="1">
      <alignment horizontal="center"/>
    </xf>
    <xf numFmtId="0" fontId="6" fillId="40" borderId="9" xfId="0" applyFont="1" applyFill="1" applyBorder="1" applyAlignment="1">
      <alignment horizontal="center"/>
    </xf>
    <xf numFmtId="0" fontId="72" fillId="40" borderId="9" xfId="0" applyFont="1" applyFill="1" applyBorder="1" applyAlignment="1">
      <alignment horizontal="center"/>
    </xf>
    <xf numFmtId="169" fontId="72" fillId="40" borderId="9" xfId="39" applyNumberFormat="1" applyFont="1" applyFill="1" applyBorder="1"/>
    <xf numFmtId="0" fontId="72" fillId="40" borderId="0" xfId="0" applyFont="1" applyFill="1"/>
    <xf numFmtId="0" fontId="1" fillId="0" borderId="0" xfId="0" applyFont="1"/>
    <xf numFmtId="191" fontId="26" fillId="0" borderId="9" xfId="0" applyNumberFormat="1" applyFont="1" applyBorder="1"/>
    <xf numFmtId="0" fontId="92" fillId="0" borderId="0" xfId="0" applyFont="1"/>
    <xf numFmtId="9" fontId="58" fillId="34" borderId="9" xfId="90" applyFont="1" applyFill="1" applyBorder="1" applyAlignment="1">
      <alignment horizontal="center"/>
    </xf>
    <xf numFmtId="0" fontId="38" fillId="0" borderId="21" xfId="0" applyFont="1" applyBorder="1" applyAlignment="1">
      <alignment horizontal="center"/>
    </xf>
    <xf numFmtId="0" fontId="38" fillId="0" borderId="0" xfId="0" applyFont="1"/>
    <xf numFmtId="0" fontId="93" fillId="0" borderId="9" xfId="0" applyFont="1" applyBorder="1" applyAlignment="1">
      <alignment horizontal="center"/>
    </xf>
    <xf numFmtId="0" fontId="94" fillId="0" borderId="9" xfId="0" applyFont="1" applyBorder="1" applyAlignment="1">
      <alignment horizontal="center"/>
    </xf>
    <xf numFmtId="169" fontId="94" fillId="0" borderId="9" xfId="39" applyNumberFormat="1" applyFont="1" applyBorder="1"/>
    <xf numFmtId="0" fontId="94" fillId="0" borderId="0" xfId="0" applyFont="1"/>
    <xf numFmtId="0" fontId="38" fillId="41" borderId="21" xfId="0" applyFont="1" applyFill="1" applyBorder="1" applyAlignment="1">
      <alignment horizontal="center"/>
    </xf>
    <xf numFmtId="0" fontId="38" fillId="41" borderId="0" xfId="0" applyFont="1" applyFill="1"/>
    <xf numFmtId="0" fontId="93" fillId="41" borderId="9" xfId="0" applyFont="1" applyFill="1" applyBorder="1" applyAlignment="1">
      <alignment horizontal="center"/>
    </xf>
    <xf numFmtId="0" fontId="94" fillId="41" borderId="9" xfId="0" applyFont="1" applyFill="1" applyBorder="1" applyAlignment="1">
      <alignment horizontal="center"/>
    </xf>
    <xf numFmtId="169" fontId="94" fillId="41" borderId="9" xfId="39" applyNumberFormat="1" applyFont="1" applyFill="1" applyBorder="1"/>
    <xf numFmtId="0" fontId="94" fillId="41" borderId="0" xfId="0" applyFont="1" applyFill="1"/>
    <xf numFmtId="0" fontId="95" fillId="41" borderId="21" xfId="0" applyFont="1" applyFill="1" applyBorder="1" applyAlignment="1">
      <alignment horizontal="center"/>
    </xf>
    <xf numFmtId="0" fontId="58" fillId="41" borderId="0" xfId="0" applyFont="1" applyFill="1"/>
    <xf numFmtId="166" fontId="26" fillId="0" borderId="9" xfId="39" applyFont="1" applyBorder="1" applyAlignment="1">
      <alignment horizontal="center"/>
    </xf>
    <xf numFmtId="166" fontId="26" fillId="0" borderId="9" xfId="39" applyFont="1" applyFill="1" applyBorder="1" applyAlignment="1">
      <alignment horizontal="center"/>
    </xf>
    <xf numFmtId="166" fontId="26" fillId="0" borderId="9" xfId="39" applyFont="1" applyBorder="1"/>
    <xf numFmtId="0" fontId="64" fillId="40" borderId="0" xfId="0" applyFont="1" applyFill="1"/>
    <xf numFmtId="0" fontId="26" fillId="40" borderId="0" xfId="0" applyFont="1" applyFill="1"/>
    <xf numFmtId="0" fontId="26" fillId="40" borderId="0" xfId="0" applyFont="1" applyFill="1" applyAlignment="1">
      <alignment vertical="center"/>
    </xf>
    <xf numFmtId="0" fontId="26" fillId="40" borderId="0" xfId="0" applyFont="1" applyFill="1" applyAlignment="1">
      <alignment horizontal="center" vertical="center"/>
    </xf>
    <xf numFmtId="0" fontId="69" fillId="40" borderId="0" xfId="0" applyFont="1" applyFill="1"/>
    <xf numFmtId="0" fontId="38" fillId="40" borderId="0" xfId="0" applyFont="1" applyFill="1"/>
    <xf numFmtId="170" fontId="26" fillId="0" borderId="9" xfId="90" applyNumberFormat="1" applyFont="1" applyBorder="1"/>
    <xf numFmtId="191" fontId="48" fillId="40" borderId="9" xfId="39" applyNumberFormat="1" applyFont="1" applyFill="1" applyBorder="1" applyAlignment="1">
      <alignment horizontal="right"/>
    </xf>
    <xf numFmtId="9" fontId="48" fillId="40" borderId="9" xfId="90" applyFont="1" applyFill="1" applyBorder="1" applyAlignment="1">
      <alignment horizontal="right"/>
    </xf>
    <xf numFmtId="191" fontId="78" fillId="40" borderId="9" xfId="39" applyNumberFormat="1" applyFont="1" applyFill="1" applyBorder="1" applyAlignment="1">
      <alignment horizontal="right"/>
    </xf>
    <xf numFmtId="166" fontId="62" fillId="40" borderId="9" xfId="39" applyFont="1" applyFill="1" applyBorder="1" applyAlignment="1">
      <alignment horizontal="center"/>
    </xf>
    <xf numFmtId="191" fontId="78" fillId="40" borderId="9" xfId="39" applyNumberFormat="1" applyFont="1" applyFill="1" applyBorder="1" applyAlignment="1">
      <alignment horizontal="center"/>
    </xf>
    <xf numFmtId="0" fontId="26" fillId="0" borderId="9" xfId="0" applyFont="1" applyBorder="1" applyAlignment="1">
      <alignment wrapText="1"/>
    </xf>
    <xf numFmtId="0" fontId="26" fillId="0" borderId="34" xfId="0" applyFont="1" applyBorder="1" applyAlignment="1">
      <alignment wrapText="1"/>
    </xf>
    <xf numFmtId="0" fontId="48" fillId="0" borderId="36" xfId="0" applyFont="1" applyBorder="1" applyAlignment="1">
      <alignment horizontal="center"/>
    </xf>
    <xf numFmtId="0" fontId="97" fillId="0" borderId="0" xfId="0" applyFont="1"/>
    <xf numFmtId="0" fontId="48" fillId="33" borderId="16" xfId="0" applyFont="1" applyFill="1" applyBorder="1"/>
    <xf numFmtId="0" fontId="48" fillId="33" borderId="24" xfId="0" applyFont="1" applyFill="1" applyBorder="1"/>
    <xf numFmtId="0" fontId="51" fillId="33" borderId="66" xfId="0" applyFont="1" applyFill="1" applyBorder="1" applyAlignment="1">
      <alignment horizontal="center" vertical="center" wrapText="1"/>
    </xf>
    <xf numFmtId="0" fontId="51" fillId="33" borderId="22" xfId="0" applyFont="1" applyFill="1" applyBorder="1" applyAlignment="1">
      <alignment horizontal="center" vertical="center" wrapText="1"/>
    </xf>
    <xf numFmtId="0" fontId="51" fillId="33" borderId="37" xfId="0" applyFont="1" applyFill="1" applyBorder="1" applyAlignment="1">
      <alignment horizontal="center" wrapText="1"/>
    </xf>
    <xf numFmtId="49" fontId="51" fillId="33" borderId="19" xfId="0" applyNumberFormat="1" applyFont="1" applyFill="1" applyBorder="1" applyAlignment="1">
      <alignment horizontal="center" vertical="center" wrapText="1"/>
    </xf>
    <xf numFmtId="0" fontId="51" fillId="33" borderId="9" xfId="0" applyFont="1" applyFill="1" applyBorder="1" applyAlignment="1">
      <alignment horizontal="center" vertical="center" wrapText="1"/>
    </xf>
    <xf numFmtId="49" fontId="51" fillId="33" borderId="9" xfId="0" applyNumberFormat="1" applyFont="1" applyFill="1" applyBorder="1" applyAlignment="1">
      <alignment horizontal="center" vertical="center" wrapText="1"/>
    </xf>
    <xf numFmtId="0" fontId="51" fillId="33" borderId="19" xfId="0" applyFont="1" applyFill="1" applyBorder="1" applyAlignment="1">
      <alignment horizontal="center" vertical="center" wrapText="1"/>
    </xf>
    <xf numFmtId="0" fontId="51" fillId="33" borderId="30" xfId="0" applyFont="1" applyFill="1" applyBorder="1"/>
    <xf numFmtId="9" fontId="48" fillId="40" borderId="29" xfId="90" applyFont="1" applyFill="1" applyBorder="1" applyAlignment="1"/>
    <xf numFmtId="9" fontId="51" fillId="34" borderId="67" xfId="90" applyFont="1" applyFill="1" applyBorder="1" applyAlignment="1">
      <alignment vertical="top" wrapText="1"/>
    </xf>
    <xf numFmtId="0" fontId="51" fillId="33" borderId="36" xfId="0" applyFont="1" applyFill="1" applyBorder="1" applyAlignment="1">
      <alignment horizontal="center"/>
    </xf>
    <xf numFmtId="0" fontId="58" fillId="33" borderId="9" xfId="0" applyFont="1" applyFill="1" applyBorder="1" applyAlignment="1">
      <alignment horizontal="center"/>
    </xf>
    <xf numFmtId="0" fontId="58" fillId="33" borderId="9" xfId="0" applyFont="1" applyFill="1" applyBorder="1"/>
    <xf numFmtId="166" fontId="58" fillId="33" borderId="9" xfId="39" applyFont="1" applyFill="1" applyBorder="1"/>
    <xf numFmtId="0" fontId="48" fillId="0" borderId="28" xfId="0" applyFont="1" applyBorder="1" applyAlignment="1">
      <alignment horizontal="center"/>
    </xf>
    <xf numFmtId="0" fontId="48" fillId="0" borderId="54" xfId="0" applyFont="1" applyBorder="1" applyAlignment="1">
      <alignment horizontal="center"/>
    </xf>
    <xf numFmtId="49" fontId="90" fillId="33" borderId="9" xfId="0" applyNumberFormat="1" applyFont="1" applyFill="1" applyBorder="1" applyAlignment="1">
      <alignment vertical="center"/>
    </xf>
    <xf numFmtId="49" fontId="76" fillId="33" borderId="9" xfId="0" applyNumberFormat="1" applyFont="1" applyFill="1" applyBorder="1" applyAlignment="1">
      <alignment vertical="center"/>
    </xf>
    <xf numFmtId="0" fontId="49" fillId="33" borderId="15" xfId="0" applyFont="1" applyFill="1" applyBorder="1" applyAlignment="1">
      <alignment horizontal="center" vertical="center"/>
    </xf>
    <xf numFmtId="0" fontId="49" fillId="33" borderId="9" xfId="0" applyFont="1" applyFill="1" applyBorder="1" applyAlignment="1">
      <alignment horizontal="center" vertical="center" wrapText="1"/>
    </xf>
    <xf numFmtId="49" fontId="26" fillId="33" borderId="9" xfId="0" applyNumberFormat="1" applyFont="1" applyFill="1" applyBorder="1" applyAlignment="1">
      <alignment horizontal="center" vertical="center"/>
    </xf>
    <xf numFmtId="0" fontId="51" fillId="33" borderId="30" xfId="0" applyFont="1" applyFill="1" applyBorder="1" applyAlignment="1">
      <alignment horizontal="center"/>
    </xf>
    <xf numFmtId="0" fontId="76" fillId="33" borderId="41" xfId="0" applyFont="1" applyFill="1" applyBorder="1"/>
    <xf numFmtId="0" fontId="76" fillId="33" borderId="9" xfId="0" applyFont="1" applyFill="1" applyBorder="1" applyAlignment="1">
      <alignment horizontal="center"/>
    </xf>
    <xf numFmtId="0" fontId="76" fillId="33" borderId="30" xfId="0" applyFont="1" applyFill="1" applyBorder="1" applyAlignment="1">
      <alignment horizontal="center"/>
    </xf>
    <xf numFmtId="0" fontId="76" fillId="33" borderId="9" xfId="0" applyFont="1" applyFill="1" applyBorder="1" applyAlignment="1">
      <alignment horizontal="left" vertical="center" wrapText="1"/>
    </xf>
    <xf numFmtId="0" fontId="76" fillId="33" borderId="9" xfId="0" applyFont="1" applyFill="1" applyBorder="1" applyAlignment="1">
      <alignment horizontal="center" vertical="center" wrapText="1"/>
    </xf>
    <xf numFmtId="0" fontId="76" fillId="33" borderId="9" xfId="0" applyFont="1" applyFill="1" applyBorder="1" applyAlignment="1">
      <alignment horizontal="center" vertical="center"/>
    </xf>
    <xf numFmtId="0" fontId="76" fillId="33" borderId="9" xfId="0" applyFont="1" applyFill="1" applyBorder="1" applyAlignment="1">
      <alignment horizontal="center" wrapText="1"/>
    </xf>
    <xf numFmtId="0" fontId="76" fillId="33" borderId="30" xfId="0" applyFont="1" applyFill="1" applyBorder="1" applyAlignment="1">
      <alignment horizontal="center" vertical="center"/>
    </xf>
    <xf numFmtId="0" fontId="58" fillId="33" borderId="35" xfId="0" applyFont="1" applyFill="1" applyBorder="1" applyAlignment="1">
      <alignment horizontal="center"/>
    </xf>
    <xf numFmtId="0" fontId="58" fillId="33" borderId="32" xfId="0" applyFont="1" applyFill="1" applyBorder="1"/>
    <xf numFmtId="0" fontId="58" fillId="33" borderId="32" xfId="0" applyFont="1" applyFill="1" applyBorder="1" applyAlignment="1">
      <alignment horizontal="center"/>
    </xf>
    <xf numFmtId="166" fontId="58" fillId="33" borderId="32" xfId="39" applyFont="1" applyFill="1" applyBorder="1" applyAlignment="1">
      <alignment horizontal="left"/>
    </xf>
    <xf numFmtId="43" fontId="58" fillId="33" borderId="32" xfId="0" applyNumberFormat="1" applyFont="1" applyFill="1" applyBorder="1"/>
    <xf numFmtId="166" fontId="58" fillId="33" borderId="32" xfId="39" applyFont="1" applyFill="1" applyBorder="1"/>
    <xf numFmtId="43" fontId="58" fillId="33" borderId="33" xfId="0" applyNumberFormat="1" applyFont="1" applyFill="1" applyBorder="1"/>
    <xf numFmtId="0" fontId="58" fillId="33" borderId="51" xfId="0" applyFont="1" applyFill="1" applyBorder="1" applyAlignment="1">
      <alignment horizontal="center"/>
    </xf>
    <xf numFmtId="0" fontId="58" fillId="33" borderId="15" xfId="0" applyFont="1" applyFill="1" applyBorder="1"/>
    <xf numFmtId="0" fontId="58" fillId="33" borderId="15" xfId="0" applyFont="1" applyFill="1" applyBorder="1" applyAlignment="1">
      <alignment horizontal="center"/>
    </xf>
    <xf numFmtId="43" fontId="58" fillId="33" borderId="15" xfId="0" applyNumberFormat="1" applyFont="1" applyFill="1" applyBorder="1"/>
    <xf numFmtId="166" fontId="58" fillId="33" borderId="15" xfId="39" applyFont="1" applyFill="1" applyBorder="1"/>
    <xf numFmtId="43" fontId="58" fillId="33" borderId="47" xfId="0" applyNumberFormat="1" applyFont="1" applyFill="1" applyBorder="1"/>
    <xf numFmtId="0" fontId="58" fillId="33" borderId="40" xfId="0" applyFont="1" applyFill="1" applyBorder="1" applyAlignment="1">
      <alignment horizontal="center"/>
    </xf>
    <xf numFmtId="0" fontId="58" fillId="33" borderId="41" xfId="0" applyFont="1" applyFill="1" applyBorder="1"/>
    <xf numFmtId="43" fontId="58" fillId="33" borderId="41" xfId="0" applyNumberFormat="1" applyFont="1" applyFill="1" applyBorder="1"/>
    <xf numFmtId="43" fontId="58" fillId="33" borderId="55" xfId="0" applyNumberFormat="1" applyFont="1" applyFill="1" applyBorder="1"/>
    <xf numFmtId="0" fontId="58" fillId="33" borderId="54" xfId="0" applyFont="1" applyFill="1" applyBorder="1" applyAlignment="1">
      <alignment horizontal="center"/>
    </xf>
    <xf numFmtId="0" fontId="58" fillId="33" borderId="34" xfId="0" applyFont="1" applyFill="1" applyBorder="1"/>
    <xf numFmtId="0" fontId="80" fillId="34" borderId="9" xfId="0" applyFont="1" applyFill="1" applyBorder="1" applyAlignment="1">
      <alignment horizontal="center"/>
    </xf>
    <xf numFmtId="3" fontId="80" fillId="34" borderId="9" xfId="0" applyNumberFormat="1" applyFont="1" applyFill="1" applyBorder="1" applyAlignment="1">
      <alignment horizontal="center"/>
    </xf>
    <xf numFmtId="0" fontId="76" fillId="34" borderId="9" xfId="0" applyFont="1" applyFill="1" applyBorder="1" applyAlignment="1">
      <alignment horizontal="center"/>
    </xf>
    <xf numFmtId="9" fontId="76" fillId="34" borderId="9" xfId="90" applyFont="1" applyFill="1" applyBorder="1" applyAlignment="1">
      <alignment horizontal="center"/>
    </xf>
    <xf numFmtId="0" fontId="38" fillId="34" borderId="9" xfId="0" applyFont="1" applyFill="1" applyBorder="1" applyAlignment="1">
      <alignment horizontal="center"/>
    </xf>
    <xf numFmtId="0" fontId="38" fillId="34" borderId="9" xfId="0" applyFont="1" applyFill="1" applyBorder="1"/>
    <xf numFmtId="166" fontId="37" fillId="34" borderId="9" xfId="39" applyFont="1" applyFill="1" applyBorder="1"/>
    <xf numFmtId="166" fontId="38" fillId="34" borderId="9" xfId="39" applyFont="1" applyFill="1" applyBorder="1" applyAlignment="1">
      <alignment horizontal="center"/>
    </xf>
    <xf numFmtId="166" fontId="58" fillId="34" borderId="9" xfId="39" applyFont="1" applyFill="1" applyBorder="1" applyAlignment="1">
      <alignment horizontal="center"/>
    </xf>
    <xf numFmtId="170" fontId="96" fillId="34" borderId="9" xfId="90" applyNumberFormat="1" applyFont="1" applyFill="1" applyBorder="1"/>
    <xf numFmtId="166" fontId="38" fillId="34" borderId="9" xfId="39" applyFont="1" applyFill="1" applyBorder="1"/>
    <xf numFmtId="170" fontId="38" fillId="34" borderId="9" xfId="90" applyNumberFormat="1" applyFont="1" applyFill="1" applyBorder="1"/>
    <xf numFmtId="166" fontId="26" fillId="34" borderId="9" xfId="39" applyFont="1" applyFill="1" applyBorder="1"/>
    <xf numFmtId="3" fontId="38" fillId="34" borderId="9" xfId="0" applyNumberFormat="1" applyFont="1" applyFill="1" applyBorder="1"/>
    <xf numFmtId="0" fontId="51" fillId="33" borderId="64" xfId="0" applyFont="1" applyFill="1" applyBorder="1"/>
    <xf numFmtId="0" fontId="51" fillId="33" borderId="25" xfId="0" applyFont="1" applyFill="1" applyBorder="1" applyAlignment="1">
      <alignment horizontal="center"/>
    </xf>
    <xf numFmtId="0" fontId="51" fillId="33" borderId="28" xfId="0" applyFont="1" applyFill="1" applyBorder="1" applyAlignment="1">
      <alignment horizontal="center" vertical="center" wrapText="1"/>
    </xf>
    <xf numFmtId="0" fontId="51" fillId="33" borderId="17" xfId="0" applyFont="1" applyFill="1" applyBorder="1" applyAlignment="1">
      <alignment horizontal="center" vertical="center" wrapText="1"/>
    </xf>
    <xf numFmtId="0" fontId="51" fillId="33" borderId="15" xfId="0" applyFont="1" applyFill="1" applyBorder="1" applyAlignment="1">
      <alignment horizontal="center" vertical="center"/>
    </xf>
    <xf numFmtId="0" fontId="51" fillId="33" borderId="18" xfId="0" applyFont="1" applyFill="1" applyBorder="1" applyAlignment="1">
      <alignment horizontal="center" vertical="center"/>
    </xf>
    <xf numFmtId="0" fontId="37" fillId="33" borderId="58" xfId="0" applyFont="1" applyFill="1" applyBorder="1" applyAlignment="1">
      <alignment horizontal="center" vertical="center"/>
    </xf>
    <xf numFmtId="0" fontId="89" fillId="33" borderId="58" xfId="0" applyFont="1" applyFill="1" applyBorder="1" applyAlignment="1">
      <alignment horizontal="center" vertical="center"/>
    </xf>
    <xf numFmtId="49" fontId="6" fillId="0" borderId="9" xfId="85" applyNumberFormat="1" applyFont="1" applyBorder="1" applyAlignment="1">
      <alignment horizontal="center"/>
    </xf>
    <xf numFmtId="49" fontId="26" fillId="0" borderId="17" xfId="85" applyNumberFormat="1" applyFont="1" applyBorder="1" applyAlignment="1">
      <alignment horizontal="center"/>
    </xf>
    <xf numFmtId="166" fontId="37" fillId="0" borderId="9" xfId="39" applyFont="1" applyBorder="1"/>
    <xf numFmtId="0" fontId="51" fillId="33" borderId="37" xfId="0" applyFont="1" applyFill="1" applyBorder="1" applyAlignment="1">
      <alignment horizontal="center"/>
    </xf>
    <xf numFmtId="0" fontId="51" fillId="33" borderId="38" xfId="0" applyFont="1" applyFill="1" applyBorder="1" applyAlignment="1">
      <alignment horizontal="center"/>
    </xf>
    <xf numFmtId="0" fontId="51" fillId="33" borderId="34" xfId="0" applyFont="1" applyFill="1" applyBorder="1" applyAlignment="1">
      <alignment wrapText="1"/>
    </xf>
    <xf numFmtId="0" fontId="51" fillId="33" borderId="34" xfId="0" applyFont="1" applyFill="1" applyBorder="1" applyAlignment="1">
      <alignment vertical="center"/>
    </xf>
    <xf numFmtId="0" fontId="51" fillId="33" borderId="34" xfId="0" applyFont="1" applyFill="1" applyBorder="1" applyAlignment="1">
      <alignment vertical="center" wrapText="1"/>
    </xf>
    <xf numFmtId="0" fontId="51" fillId="33" borderId="39" xfId="0" applyFont="1" applyFill="1" applyBorder="1" applyAlignment="1">
      <alignment wrapText="1"/>
    </xf>
    <xf numFmtId="43" fontId="92" fillId="0" borderId="37" xfId="0" applyNumberFormat="1" applyFont="1" applyBorder="1" applyAlignment="1">
      <alignment horizontal="center"/>
    </xf>
    <xf numFmtId="0" fontId="92" fillId="40" borderId="49" xfId="0" applyFont="1" applyFill="1" applyBorder="1"/>
    <xf numFmtId="0" fontId="92" fillId="40" borderId="52" xfId="0" applyFont="1" applyFill="1" applyBorder="1"/>
    <xf numFmtId="0" fontId="37" fillId="33" borderId="45" xfId="0" applyFont="1" applyFill="1" applyBorder="1" applyAlignment="1">
      <alignment horizontal="center" vertical="center"/>
    </xf>
    <xf numFmtId="0" fontId="48" fillId="0" borderId="49" xfId="0" applyFont="1" applyBorder="1" applyAlignment="1">
      <alignment horizontal="center"/>
    </xf>
    <xf numFmtId="0" fontId="58" fillId="33" borderId="49" xfId="0" applyFont="1" applyFill="1" applyBorder="1" applyAlignment="1">
      <alignment horizontal="center"/>
    </xf>
    <xf numFmtId="0" fontId="48" fillId="0" borderId="59" xfId="0" applyFont="1" applyBorder="1" applyAlignment="1">
      <alignment horizontal="center"/>
    </xf>
    <xf numFmtId="0" fontId="48" fillId="0" borderId="70" xfId="0" applyFont="1" applyBorder="1" applyAlignment="1">
      <alignment horizontal="center"/>
    </xf>
    <xf numFmtId="0" fontId="58" fillId="33" borderId="70" xfId="0" applyFont="1" applyFill="1" applyBorder="1" applyAlignment="1">
      <alignment horizontal="center"/>
    </xf>
    <xf numFmtId="0" fontId="48" fillId="0" borderId="71" xfId="0" applyFont="1" applyBorder="1" applyAlignment="1">
      <alignment horizontal="center"/>
    </xf>
    <xf numFmtId="0" fontId="89" fillId="33" borderId="46" xfId="0" applyFont="1" applyFill="1" applyBorder="1" applyAlignment="1">
      <alignment horizontal="center" vertical="center"/>
    </xf>
    <xf numFmtId="0" fontId="48" fillId="0" borderId="13" xfId="0" applyFont="1" applyBorder="1" applyAlignment="1">
      <alignment wrapText="1"/>
    </xf>
    <xf numFmtId="0" fontId="48" fillId="0" borderId="20" xfId="0" applyFont="1" applyBorder="1" applyAlignment="1">
      <alignment wrapText="1"/>
    </xf>
    <xf numFmtId="0" fontId="58" fillId="33" borderId="20" xfId="0" applyFont="1" applyFill="1" applyBorder="1" applyAlignment="1">
      <alignment wrapText="1"/>
    </xf>
    <xf numFmtId="0" fontId="48" fillId="0" borderId="77" xfId="0" applyFont="1" applyBorder="1" applyAlignment="1">
      <alignment wrapText="1"/>
    </xf>
    <xf numFmtId="0" fontId="48" fillId="0" borderId="73" xfId="0" applyFont="1" applyBorder="1"/>
    <xf numFmtId="0" fontId="48" fillId="0" borderId="70" xfId="0" applyFont="1" applyBorder="1"/>
    <xf numFmtId="0" fontId="58" fillId="33" borderId="70" xfId="0" applyFont="1" applyFill="1" applyBorder="1"/>
    <xf numFmtId="0" fontId="48" fillId="0" borderId="71" xfId="0" applyFont="1" applyBorder="1"/>
    <xf numFmtId="0" fontId="48" fillId="0" borderId="13" xfId="0" applyFont="1" applyBorder="1"/>
    <xf numFmtId="0" fontId="48" fillId="0" borderId="20" xfId="0" applyFont="1" applyBorder="1"/>
    <xf numFmtId="0" fontId="58" fillId="33" borderId="20" xfId="0" applyFont="1" applyFill="1" applyBorder="1"/>
    <xf numFmtId="0" fontId="48" fillId="0" borderId="77" xfId="0" applyFont="1" applyBorder="1"/>
    <xf numFmtId="166" fontId="48" fillId="0" borderId="73" xfId="39" applyFont="1" applyBorder="1"/>
    <xf numFmtId="166" fontId="48" fillId="0" borderId="70" xfId="39" applyFont="1" applyBorder="1"/>
    <xf numFmtId="166" fontId="58" fillId="33" borderId="70" xfId="39" applyFont="1" applyFill="1" applyBorder="1"/>
    <xf numFmtId="166" fontId="48" fillId="0" borderId="13" xfId="39" applyFont="1" applyBorder="1"/>
    <xf numFmtId="166" fontId="48" fillId="0" borderId="20" xfId="39" applyFont="1" applyBorder="1"/>
    <xf numFmtId="166" fontId="58" fillId="33" borderId="20" xfId="39" applyFont="1" applyFill="1" applyBorder="1"/>
    <xf numFmtId="0" fontId="97" fillId="0" borderId="0" xfId="0" applyFont="1" applyAlignment="1">
      <alignment horizontal="left"/>
    </xf>
    <xf numFmtId="0" fontId="8" fillId="40" borderId="9" xfId="0" applyFont="1" applyFill="1" applyBorder="1" applyAlignment="1">
      <alignment horizontal="center"/>
    </xf>
    <xf numFmtId="49" fontId="8" fillId="40" borderId="37" xfId="0" applyNumberFormat="1" applyFont="1" applyFill="1" applyBorder="1" applyAlignment="1">
      <alignment horizontal="center"/>
    </xf>
    <xf numFmtId="166" fontId="26" fillId="40" borderId="9" xfId="39" applyFont="1" applyFill="1" applyBorder="1" applyAlignment="1">
      <alignment horizontal="center"/>
    </xf>
    <xf numFmtId="166" fontId="26" fillId="0" borderId="9" xfId="39" applyFont="1" applyFill="1" applyBorder="1"/>
    <xf numFmtId="166" fontId="38" fillId="34" borderId="9" xfId="0" applyNumberFormat="1" applyFont="1" applyFill="1" applyBorder="1"/>
    <xf numFmtId="0" fontId="51" fillId="33" borderId="25" xfId="0" applyFont="1" applyFill="1" applyBorder="1"/>
    <xf numFmtId="0" fontId="38" fillId="33" borderId="9" xfId="0" applyFont="1" applyFill="1" applyBorder="1" applyAlignment="1">
      <alignment wrapText="1"/>
    </xf>
    <xf numFmtId="166" fontId="58" fillId="33" borderId="9" xfId="39" applyFont="1" applyFill="1" applyBorder="1" applyAlignment="1">
      <alignment horizontal="left"/>
    </xf>
    <xf numFmtId="43" fontId="58" fillId="33" borderId="9" xfId="0" applyNumberFormat="1" applyFont="1" applyFill="1" applyBorder="1"/>
    <xf numFmtId="43" fontId="58" fillId="33" borderId="30" xfId="0" applyNumberFormat="1" applyFont="1" applyFill="1" applyBorder="1"/>
    <xf numFmtId="0" fontId="58" fillId="33" borderId="25" xfId="0" applyFont="1" applyFill="1" applyBorder="1"/>
    <xf numFmtId="0" fontId="58" fillId="33" borderId="9" xfId="0" applyFont="1" applyFill="1" applyBorder="1" applyAlignment="1">
      <alignment horizontal="left"/>
    </xf>
    <xf numFmtId="10" fontId="58" fillId="33" borderId="9" xfId="90" applyNumberFormat="1" applyFont="1" applyFill="1" applyBorder="1"/>
    <xf numFmtId="0" fontId="37" fillId="0" borderId="9" xfId="0" applyFont="1" applyBorder="1" applyAlignment="1">
      <alignment vertical="center" wrapText="1"/>
    </xf>
    <xf numFmtId="0" fontId="0" fillId="40" borderId="0" xfId="0" applyFill="1"/>
    <xf numFmtId="0" fontId="37" fillId="33" borderId="55" xfId="0" applyFont="1" applyFill="1" applyBorder="1" applyAlignment="1">
      <alignment horizontal="center" vertical="center" wrapText="1"/>
    </xf>
    <xf numFmtId="0" fontId="99" fillId="0" borderId="0" xfId="0" applyFont="1"/>
    <xf numFmtId="0" fontId="99" fillId="0" borderId="0" xfId="85" applyFont="1" applyAlignment="1">
      <alignment horizontal="left"/>
    </xf>
    <xf numFmtId="0" fontId="100" fillId="0" borderId="0" xfId="85" applyFont="1" applyAlignment="1">
      <alignment horizontal="center"/>
    </xf>
    <xf numFmtId="0" fontId="99" fillId="0" borderId="0" xfId="85" applyFont="1"/>
    <xf numFmtId="0" fontId="0" fillId="0" borderId="80" xfId="0" applyBorder="1"/>
    <xf numFmtId="0" fontId="26" fillId="0" borderId="79" xfId="0" applyFont="1" applyBorder="1"/>
    <xf numFmtId="0" fontId="26" fillId="0" borderId="27" xfId="0" applyFont="1" applyBorder="1"/>
    <xf numFmtId="0" fontId="37" fillId="0" borderId="79" xfId="0" applyFont="1" applyBorder="1" applyAlignment="1">
      <alignment vertical="center"/>
    </xf>
    <xf numFmtId="0" fontId="37" fillId="0" borderId="78" xfId="0" applyFont="1" applyBorder="1" applyAlignment="1">
      <alignment horizontal="left" vertical="center"/>
    </xf>
    <xf numFmtId="0" fontId="37" fillId="0" borderId="79" xfId="0" applyFont="1" applyBorder="1" applyAlignment="1">
      <alignment horizontal="center" vertical="center"/>
    </xf>
    <xf numFmtId="0" fontId="37" fillId="0" borderId="26" xfId="0" applyFont="1" applyBorder="1"/>
    <xf numFmtId="0" fontId="37" fillId="0" borderId="0" xfId="0" applyFont="1"/>
    <xf numFmtId="0" fontId="49" fillId="40" borderId="29" xfId="0" applyFont="1" applyFill="1" applyBorder="1" applyAlignment="1">
      <alignment horizontal="center"/>
    </xf>
    <xf numFmtId="0" fontId="26" fillId="0" borderId="13" xfId="0" applyFont="1" applyBorder="1"/>
    <xf numFmtId="0" fontId="37" fillId="0" borderId="30" xfId="0" applyFont="1" applyBorder="1" applyAlignment="1">
      <alignment horizontal="center" vertical="center" wrapText="1"/>
    </xf>
    <xf numFmtId="0" fontId="80" fillId="0" borderId="25" xfId="85" applyFont="1" applyBorder="1" applyAlignment="1">
      <alignment horizontal="center" vertical="center"/>
    </xf>
    <xf numFmtId="0" fontId="80" fillId="0" borderId="52" xfId="85" applyFont="1" applyBorder="1" applyAlignment="1">
      <alignment horizontal="center" vertical="center"/>
    </xf>
    <xf numFmtId="0" fontId="37" fillId="0" borderId="21" xfId="0" applyFont="1" applyBorder="1" applyAlignment="1">
      <alignment horizontal="center" vertical="center" wrapText="1"/>
    </xf>
    <xf numFmtId="0" fontId="37" fillId="0" borderId="9" xfId="0" applyFont="1" applyBorder="1" applyAlignment="1">
      <alignment wrapText="1"/>
    </xf>
    <xf numFmtId="0" fontId="26" fillId="0" borderId="52" xfId="0" applyFont="1" applyBorder="1"/>
    <xf numFmtId="0" fontId="51" fillId="33" borderId="36" xfId="0" applyFont="1" applyFill="1" applyBorder="1"/>
    <xf numFmtId="0" fontId="48" fillId="0" borderId="45" xfId="0" applyFont="1" applyBorder="1"/>
    <xf numFmtId="0" fontId="48" fillId="0" borderId="46" xfId="0" applyFont="1" applyBorder="1"/>
    <xf numFmtId="0" fontId="48" fillId="0" borderId="46" xfId="0" applyFont="1" applyBorder="1" applyAlignment="1">
      <alignment horizontal="center"/>
    </xf>
    <xf numFmtId="0" fontId="48" fillId="0" borderId="74" xfId="0" applyFont="1" applyBorder="1" applyAlignment="1">
      <alignment horizontal="center"/>
    </xf>
    <xf numFmtId="0" fontId="76" fillId="0" borderId="46" xfId="0" applyFont="1" applyBorder="1" applyAlignment="1">
      <alignment horizontal="center"/>
    </xf>
    <xf numFmtId="0" fontId="48" fillId="0" borderId="74" xfId="0" applyFont="1" applyBorder="1"/>
    <xf numFmtId="9" fontId="80" fillId="34" borderId="9" xfId="90" applyFont="1" applyFill="1" applyBorder="1" applyAlignment="1">
      <alignment horizontal="center"/>
    </xf>
    <xf numFmtId="166" fontId="58" fillId="34" borderId="9" xfId="39" applyFont="1" applyFill="1" applyBorder="1" applyAlignment="1">
      <alignment horizontal="right"/>
    </xf>
    <xf numFmtId="49" fontId="54" fillId="33" borderId="15" xfId="0" applyNumberFormat="1" applyFont="1" applyFill="1" applyBorder="1" applyAlignment="1">
      <alignment horizontal="center" vertical="center" wrapText="1"/>
    </xf>
    <xf numFmtId="0" fontId="51" fillId="40" borderId="70" xfId="0" applyFont="1" applyFill="1" applyBorder="1" applyAlignment="1">
      <alignment wrapText="1"/>
    </xf>
    <xf numFmtId="0" fontId="51" fillId="40" borderId="71" xfId="0" applyFont="1" applyFill="1" applyBorder="1" applyAlignment="1">
      <alignment wrapText="1"/>
    </xf>
    <xf numFmtId="166" fontId="51" fillId="0" borderId="9" xfId="39" applyFont="1" applyBorder="1" applyAlignment="1"/>
    <xf numFmtId="166" fontId="51" fillId="0" borderId="9" xfId="39" applyFont="1" applyBorder="1"/>
    <xf numFmtId="0" fontId="86" fillId="0" borderId="0" xfId="0" applyFont="1"/>
    <xf numFmtId="0" fontId="101" fillId="0" borderId="0" xfId="0" applyFont="1"/>
    <xf numFmtId="0" fontId="37" fillId="0" borderId="76" xfId="0" applyFont="1" applyBorder="1"/>
    <xf numFmtId="0" fontId="0" fillId="0" borderId="76" xfId="0" applyBorder="1"/>
    <xf numFmtId="0" fontId="0" fillId="0" borderId="75" xfId="0" applyBorder="1"/>
    <xf numFmtId="43" fontId="0" fillId="0" borderId="0" xfId="0" applyNumberFormat="1"/>
    <xf numFmtId="0" fontId="37" fillId="33" borderId="81" xfId="0" applyFont="1" applyFill="1" applyBorder="1" applyAlignment="1">
      <alignment vertical="center" wrapText="1"/>
    </xf>
    <xf numFmtId="0" fontId="77" fillId="33" borderId="41" xfId="85" applyFont="1" applyFill="1" applyBorder="1" applyAlignment="1">
      <alignment horizontal="center" vertical="center" wrapText="1"/>
    </xf>
    <xf numFmtId="0" fontId="77" fillId="33" borderId="41" xfId="85" applyFont="1" applyFill="1" applyBorder="1" applyAlignment="1">
      <alignment vertical="center" wrapText="1"/>
    </xf>
    <xf numFmtId="0" fontId="37" fillId="33" borderId="41" xfId="0" applyFont="1" applyFill="1" applyBorder="1" applyAlignment="1">
      <alignment horizontal="left" vertical="top" wrapText="1"/>
    </xf>
    <xf numFmtId="0" fontId="37" fillId="33" borderId="56" xfId="0" applyFont="1" applyFill="1" applyBorder="1" applyAlignment="1">
      <alignment horizontal="left" vertical="top" wrapText="1"/>
    </xf>
    <xf numFmtId="3" fontId="78" fillId="33" borderId="37" xfId="0" applyNumberFormat="1" applyFont="1" applyFill="1" applyBorder="1" applyAlignment="1">
      <alignment horizontal="center" vertical="center"/>
    </xf>
    <xf numFmtId="3" fontId="78" fillId="33" borderId="9" xfId="0" applyNumberFormat="1" applyFont="1" applyFill="1" applyBorder="1" applyAlignment="1">
      <alignment horizontal="center" vertical="center"/>
    </xf>
    <xf numFmtId="0" fontId="102" fillId="0" borderId="0" xfId="0" applyFont="1" applyAlignment="1">
      <alignment wrapText="1"/>
    </xf>
    <xf numFmtId="0" fontId="49" fillId="0" borderId="9" xfId="0" applyFont="1" applyBorder="1"/>
    <xf numFmtId="0" fontId="37" fillId="33" borderId="58" xfId="0" applyFont="1" applyFill="1" applyBorder="1" applyAlignment="1">
      <alignment horizontal="center" vertical="center" wrapText="1"/>
    </xf>
    <xf numFmtId="49" fontId="92" fillId="0" borderId="36" xfId="0" applyNumberFormat="1" applyFont="1" applyBorder="1"/>
    <xf numFmtId="0" fontId="37" fillId="33" borderId="45" xfId="0" applyFont="1" applyFill="1" applyBorder="1" applyAlignment="1">
      <alignment horizontal="center" vertical="center" wrapText="1"/>
    </xf>
    <xf numFmtId="0" fontId="51" fillId="34" borderId="13" xfId="0" applyFont="1" applyFill="1" applyBorder="1" applyAlignment="1">
      <alignment wrapText="1"/>
    </xf>
    <xf numFmtId="0" fontId="48" fillId="34" borderId="9" xfId="0" applyFont="1" applyFill="1" applyBorder="1" applyAlignment="1">
      <alignment wrapText="1"/>
    </xf>
    <xf numFmtId="166" fontId="0" fillId="40" borderId="0" xfId="39" applyFont="1" applyFill="1"/>
    <xf numFmtId="166" fontId="48" fillId="40" borderId="37" xfId="39" applyFont="1" applyFill="1" applyBorder="1"/>
    <xf numFmtId="166" fontId="48" fillId="40" borderId="9" xfId="39" applyFont="1" applyFill="1" applyBorder="1"/>
    <xf numFmtId="166" fontId="48" fillId="40" borderId="17" xfId="39" applyFont="1" applyFill="1" applyBorder="1"/>
    <xf numFmtId="166" fontId="48" fillId="34" borderId="9" xfId="39" applyFont="1" applyFill="1" applyBorder="1"/>
    <xf numFmtId="166" fontId="51" fillId="40" borderId="17" xfId="39" applyFont="1" applyFill="1" applyBorder="1"/>
    <xf numFmtId="0" fontId="92" fillId="0" borderId="0" xfId="0" applyFont="1" applyAlignment="1">
      <alignment horizontal="center"/>
    </xf>
    <xf numFmtId="0" fontId="91" fillId="0" borderId="0" xfId="0" applyFont="1"/>
    <xf numFmtId="0" fontId="51" fillId="33" borderId="58" xfId="0" applyFont="1" applyFill="1" applyBorder="1" applyAlignment="1">
      <alignment horizontal="center" vertical="center" wrapText="1"/>
    </xf>
    <xf numFmtId="0" fontId="51" fillId="33" borderId="46" xfId="0" applyFont="1" applyFill="1" applyBorder="1" applyAlignment="1">
      <alignment horizontal="center" vertical="center" wrapText="1"/>
    </xf>
    <xf numFmtId="0" fontId="91" fillId="33" borderId="58" xfId="0" applyFont="1" applyFill="1" applyBorder="1" applyAlignment="1">
      <alignment horizontal="center" vertical="center"/>
    </xf>
    <xf numFmtId="0" fontId="91" fillId="33" borderId="45" xfId="0" applyFont="1" applyFill="1" applyBorder="1" applyAlignment="1">
      <alignment horizontal="center" vertical="center" wrapText="1"/>
    </xf>
    <xf numFmtId="0" fontId="51" fillId="33" borderId="45" xfId="0" applyFont="1" applyFill="1" applyBorder="1" applyAlignment="1">
      <alignment horizontal="center" vertical="center"/>
    </xf>
    <xf numFmtId="49" fontId="48" fillId="0" borderId="37" xfId="0" applyNumberFormat="1" applyFont="1" applyBorder="1"/>
    <xf numFmtId="49" fontId="48" fillId="0" borderId="9" xfId="0" applyNumberFormat="1" applyFont="1" applyBorder="1"/>
    <xf numFmtId="0" fontId="51" fillId="34" borderId="25" xfId="0" applyFont="1" applyFill="1" applyBorder="1" applyAlignment="1">
      <alignment horizontal="center"/>
    </xf>
    <xf numFmtId="49" fontId="51" fillId="34" borderId="9" xfId="0" applyNumberFormat="1" applyFont="1" applyFill="1" applyBorder="1"/>
    <xf numFmtId="0" fontId="51" fillId="34" borderId="9" xfId="0" applyFont="1" applyFill="1" applyBorder="1" applyAlignment="1">
      <alignment horizontal="center"/>
    </xf>
    <xf numFmtId="0" fontId="51" fillId="34" borderId="21" xfId="0" applyFont="1" applyFill="1" applyBorder="1" applyAlignment="1">
      <alignment wrapText="1"/>
    </xf>
    <xf numFmtId="0" fontId="51" fillId="34" borderId="0" xfId="0" applyFont="1" applyFill="1"/>
    <xf numFmtId="0" fontId="51" fillId="34" borderId="21" xfId="0" applyFont="1" applyFill="1" applyBorder="1"/>
    <xf numFmtId="49" fontId="48" fillId="0" borderId="9" xfId="85" applyNumberFormat="1" applyFont="1" applyBorder="1" applyAlignment="1">
      <alignment horizontal="center"/>
    </xf>
    <xf numFmtId="0" fontId="51" fillId="34" borderId="36" xfId="0" applyFont="1" applyFill="1" applyBorder="1" applyAlignment="1">
      <alignment horizontal="center"/>
    </xf>
    <xf numFmtId="49" fontId="51" fillId="34" borderId="37" xfId="0" applyNumberFormat="1" applyFont="1" applyFill="1" applyBorder="1"/>
    <xf numFmtId="0" fontId="78" fillId="40" borderId="9" xfId="0" applyFont="1" applyFill="1" applyBorder="1" applyAlignment="1">
      <alignment horizontal="left" vertical="center" wrapText="1"/>
    </xf>
    <xf numFmtId="0" fontId="51" fillId="40" borderId="17" xfId="0" applyFont="1" applyFill="1" applyBorder="1"/>
    <xf numFmtId="0" fontId="51" fillId="40" borderId="9" xfId="0" applyFont="1" applyFill="1" applyBorder="1"/>
    <xf numFmtId="49" fontId="48" fillId="34" borderId="9" xfId="0" applyNumberFormat="1" applyFont="1" applyFill="1" applyBorder="1"/>
    <xf numFmtId="0" fontId="51" fillId="34" borderId="9" xfId="39" applyNumberFormat="1" applyFont="1" applyFill="1" applyBorder="1"/>
    <xf numFmtId="0" fontId="48" fillId="34" borderId="9" xfId="39" applyNumberFormat="1" applyFont="1" applyFill="1" applyBorder="1"/>
    <xf numFmtId="0" fontId="48" fillId="34" borderId="25" xfId="0" applyFont="1" applyFill="1" applyBorder="1" applyAlignment="1">
      <alignment horizontal="center"/>
    </xf>
    <xf numFmtId="0" fontId="48" fillId="40" borderId="37" xfId="85" applyFont="1" applyFill="1" applyBorder="1" applyAlignment="1">
      <alignment horizontal="left" vertical="center" wrapText="1"/>
    </xf>
    <xf numFmtId="0" fontId="48" fillId="40" borderId="9" xfId="85" applyFont="1" applyFill="1" applyBorder="1" applyAlignment="1">
      <alignment horizontal="left" vertical="center" wrapText="1"/>
    </xf>
    <xf numFmtId="0" fontId="26" fillId="40" borderId="9" xfId="0" applyFont="1" applyFill="1" applyBorder="1" applyAlignment="1">
      <alignment horizontal="left" vertical="center" wrapText="1"/>
    </xf>
    <xf numFmtId="166" fontId="48" fillId="0" borderId="30" xfId="0" applyNumberFormat="1" applyFont="1" applyBorder="1" applyAlignment="1">
      <alignment horizontal="right"/>
    </xf>
    <xf numFmtId="192" fontId="51" fillId="34" borderId="9" xfId="39" applyNumberFormat="1" applyFont="1" applyFill="1" applyBorder="1" applyAlignment="1">
      <alignment horizontal="left"/>
    </xf>
    <xf numFmtId="9" fontId="48" fillId="40" borderId="17" xfId="90" applyFont="1" applyFill="1" applyBorder="1" applyAlignment="1"/>
    <xf numFmtId="0" fontId="92" fillId="0" borderId="17" xfId="0" applyFont="1" applyBorder="1"/>
    <xf numFmtId="43" fontId="92" fillId="0" borderId="15" xfId="0" applyNumberFormat="1" applyFont="1" applyBorder="1" applyAlignment="1">
      <alignment horizontal="center"/>
    </xf>
    <xf numFmtId="49" fontId="103" fillId="33" borderId="9" xfId="0" applyNumberFormat="1" applyFont="1" applyFill="1" applyBorder="1"/>
    <xf numFmtId="0" fontId="103" fillId="33" borderId="9" xfId="0" applyFont="1" applyFill="1" applyBorder="1"/>
    <xf numFmtId="43" fontId="103" fillId="33" borderId="9" xfId="0" applyNumberFormat="1" applyFont="1" applyFill="1" applyBorder="1" applyAlignment="1">
      <alignment horizontal="center"/>
    </xf>
    <xf numFmtId="0" fontId="51" fillId="34" borderId="9" xfId="39" applyNumberFormat="1" applyFont="1" applyFill="1" applyBorder="1" applyAlignment="1">
      <alignment horizontal="center"/>
    </xf>
    <xf numFmtId="0" fontId="6" fillId="40" borderId="9" xfId="137" applyFont="1" applyFill="1" applyBorder="1" applyAlignment="1">
      <alignment horizontal="center"/>
    </xf>
    <xf numFmtId="166" fontId="0" fillId="40" borderId="9" xfId="39" applyFont="1" applyFill="1" applyBorder="1"/>
    <xf numFmtId="0" fontId="91" fillId="34" borderId="9" xfId="0" applyFont="1" applyFill="1" applyBorder="1"/>
    <xf numFmtId="0" fontId="50" fillId="34" borderId="9" xfId="137" applyFont="1" applyFill="1" applyBorder="1" applyAlignment="1">
      <alignment horizontal="center"/>
    </xf>
    <xf numFmtId="0" fontId="89" fillId="34" borderId="9" xfId="0" applyFont="1" applyFill="1" applyBorder="1"/>
    <xf numFmtId="166" fontId="89" fillId="34" borderId="9" xfId="39" applyFont="1" applyFill="1" applyBorder="1"/>
    <xf numFmtId="0" fontId="91" fillId="40" borderId="9" xfId="0" applyFont="1" applyFill="1" applyBorder="1"/>
    <xf numFmtId="166" fontId="89" fillId="40" borderId="9" xfId="39" applyFont="1" applyFill="1" applyBorder="1"/>
    <xf numFmtId="166" fontId="1" fillId="40" borderId="9" xfId="39" applyFont="1" applyFill="1" applyBorder="1"/>
    <xf numFmtId="166" fontId="48" fillId="0" borderId="63" xfId="39" applyFont="1" applyBorder="1"/>
    <xf numFmtId="0" fontId="51" fillId="40" borderId="73" xfId="0" applyFont="1" applyFill="1" applyBorder="1" applyAlignment="1">
      <alignment wrapText="1"/>
    </xf>
    <xf numFmtId="49" fontId="48" fillId="0" borderId="73" xfId="0" applyNumberFormat="1" applyFont="1" applyBorder="1" applyAlignment="1">
      <alignment horizontal="center"/>
    </xf>
    <xf numFmtId="49" fontId="26" fillId="0" borderId="9" xfId="0" applyNumberFormat="1" applyFont="1" applyBorder="1"/>
    <xf numFmtId="49" fontId="38" fillId="33" borderId="9" xfId="0" applyNumberFormat="1" applyFont="1" applyFill="1" applyBorder="1"/>
    <xf numFmtId="49" fontId="26" fillId="0" borderId="34" xfId="0" applyNumberFormat="1" applyFont="1" applyBorder="1"/>
    <xf numFmtId="0" fontId="0" fillId="0" borderId="9" xfId="0" applyBorder="1" applyAlignment="1">
      <alignment horizontal="center"/>
    </xf>
    <xf numFmtId="49" fontId="26" fillId="33" borderId="25" xfId="0" applyNumberFormat="1" applyFont="1" applyFill="1" applyBorder="1" applyAlignment="1">
      <alignment horizontal="center" vertical="center"/>
    </xf>
    <xf numFmtId="49" fontId="26" fillId="33" borderId="30" xfId="0" applyNumberFormat="1" applyFont="1" applyFill="1" applyBorder="1" applyAlignment="1">
      <alignment horizontal="center" vertical="center"/>
    </xf>
    <xf numFmtId="3" fontId="78" fillId="33" borderId="36" xfId="0" applyNumberFormat="1" applyFont="1" applyFill="1" applyBorder="1" applyAlignment="1">
      <alignment horizontal="center" vertical="center"/>
    </xf>
    <xf numFmtId="3" fontId="78" fillId="33" borderId="38" xfId="0" applyNumberFormat="1" applyFont="1" applyFill="1" applyBorder="1" applyAlignment="1">
      <alignment horizontal="center" vertical="center"/>
    </xf>
    <xf numFmtId="3" fontId="78" fillId="33" borderId="30" xfId="0" applyNumberFormat="1" applyFont="1" applyFill="1" applyBorder="1" applyAlignment="1">
      <alignment horizontal="center" vertical="center"/>
    </xf>
    <xf numFmtId="49" fontId="26" fillId="33" borderId="36" xfId="0" applyNumberFormat="1" applyFont="1" applyFill="1" applyBorder="1" applyAlignment="1">
      <alignment horizontal="center" vertical="center"/>
    </xf>
    <xf numFmtId="49" fontId="26" fillId="33" borderId="37" xfId="0" applyNumberFormat="1" applyFont="1" applyFill="1" applyBorder="1" applyAlignment="1">
      <alignment horizontal="center" vertical="center"/>
    </xf>
    <xf numFmtId="49" fontId="26" fillId="33" borderId="38" xfId="0" applyNumberFormat="1" applyFont="1" applyFill="1" applyBorder="1" applyAlignment="1">
      <alignment horizontal="center" vertical="center"/>
    </xf>
    <xf numFmtId="0" fontId="0" fillId="0" borderId="41" xfId="0" applyBorder="1"/>
    <xf numFmtId="3" fontId="89" fillId="0" borderId="37" xfId="0" applyNumberFormat="1" applyFont="1" applyBorder="1"/>
    <xf numFmtId="167" fontId="48" fillId="40" borderId="37" xfId="0" applyNumberFormat="1" applyFont="1" applyFill="1" applyBorder="1" applyAlignment="1">
      <alignment horizontal="center" vertical="center"/>
    </xf>
    <xf numFmtId="49" fontId="26" fillId="33" borderId="40" xfId="0" applyNumberFormat="1" applyFont="1" applyFill="1" applyBorder="1" applyAlignment="1">
      <alignment horizontal="center" vertical="center"/>
    </xf>
    <xf numFmtId="49" fontId="26" fillId="33" borderId="41" xfId="0" applyNumberFormat="1" applyFont="1" applyFill="1" applyBorder="1" applyAlignment="1">
      <alignment horizontal="center" vertical="center"/>
    </xf>
    <xf numFmtId="49" fontId="26" fillId="33" borderId="55" xfId="0" applyNumberFormat="1" applyFont="1" applyFill="1" applyBorder="1" applyAlignment="1">
      <alignment horizontal="center" vertical="center"/>
    </xf>
    <xf numFmtId="3" fontId="80" fillId="34" borderId="25" xfId="0" applyNumberFormat="1" applyFont="1" applyFill="1" applyBorder="1" applyAlignment="1">
      <alignment horizontal="center"/>
    </xf>
    <xf numFmtId="3" fontId="58" fillId="34" borderId="25" xfId="0" applyNumberFormat="1" applyFont="1" applyFill="1" applyBorder="1" applyAlignment="1">
      <alignment horizontal="center"/>
    </xf>
    <xf numFmtId="166" fontId="62" fillId="40" borderId="25" xfId="39" applyFont="1" applyFill="1" applyBorder="1" applyAlignment="1">
      <alignment horizontal="center"/>
    </xf>
    <xf numFmtId="166" fontId="58" fillId="34" borderId="25" xfId="39" applyFont="1" applyFill="1" applyBorder="1" applyAlignment="1">
      <alignment horizontal="center"/>
    </xf>
    <xf numFmtId="3" fontId="76" fillId="34" borderId="25" xfId="0" applyNumberFormat="1" applyFont="1" applyFill="1" applyBorder="1" applyAlignment="1">
      <alignment horizontal="center"/>
    </xf>
    <xf numFmtId="3" fontId="51" fillId="40" borderId="25" xfId="0" applyNumberFormat="1" applyFont="1" applyFill="1" applyBorder="1" applyAlignment="1">
      <alignment horizontal="center"/>
    </xf>
    <xf numFmtId="168" fontId="49" fillId="0" borderId="25" xfId="0" applyNumberFormat="1" applyFont="1" applyBorder="1" applyAlignment="1">
      <alignment horizontal="center"/>
    </xf>
    <xf numFmtId="166" fontId="38" fillId="34" borderId="25" xfId="39" applyFont="1" applyFill="1" applyBorder="1" applyAlignment="1">
      <alignment horizontal="center"/>
    </xf>
    <xf numFmtId="166" fontId="26" fillId="0" borderId="25" xfId="39" applyFont="1" applyBorder="1" applyAlignment="1">
      <alignment horizontal="center"/>
    </xf>
    <xf numFmtId="166" fontId="26" fillId="0" borderId="25" xfId="39" applyFont="1" applyFill="1" applyBorder="1" applyAlignment="1">
      <alignment horizontal="center"/>
    </xf>
    <xf numFmtId="0" fontId="52" fillId="0" borderId="20" xfId="0" applyFont="1" applyBorder="1" applyAlignment="1">
      <alignment horizontal="center"/>
    </xf>
    <xf numFmtId="0" fontId="52" fillId="0" borderId="13" xfId="0" applyFont="1" applyBorder="1" applyAlignment="1">
      <alignment horizontal="center"/>
    </xf>
    <xf numFmtId="166" fontId="76" fillId="34" borderId="9" xfId="39" applyFont="1" applyFill="1" applyBorder="1" applyAlignment="1"/>
    <xf numFmtId="166" fontId="51" fillId="34" borderId="9" xfId="39" applyFont="1" applyFill="1" applyBorder="1" applyAlignment="1"/>
    <xf numFmtId="10" fontId="51" fillId="34" borderId="9" xfId="90" applyNumberFormat="1" applyFont="1" applyFill="1" applyBorder="1" applyAlignment="1"/>
    <xf numFmtId="166" fontId="76" fillId="34" borderId="9" xfId="39" applyFont="1" applyFill="1" applyBorder="1" applyAlignment="1">
      <alignment horizontal="center"/>
    </xf>
    <xf numFmtId="0" fontId="1" fillId="0" borderId="37" xfId="0" applyFont="1" applyBorder="1" applyAlignment="1">
      <alignment horizontal="center"/>
    </xf>
    <xf numFmtId="0" fontId="26" fillId="33" borderId="55" xfId="0" applyFont="1" applyFill="1" applyBorder="1" applyAlignment="1">
      <alignment horizontal="center" vertical="center"/>
    </xf>
    <xf numFmtId="0" fontId="86" fillId="33" borderId="30" xfId="0" applyFont="1" applyFill="1" applyBorder="1" applyAlignment="1">
      <alignment horizontal="center" vertical="center"/>
    </xf>
    <xf numFmtId="0" fontId="86" fillId="33" borderId="25" xfId="0" applyFont="1" applyFill="1" applyBorder="1" applyAlignment="1">
      <alignment horizontal="center" vertical="center"/>
    </xf>
    <xf numFmtId="0" fontId="89" fillId="0" borderId="37" xfId="0" applyFont="1" applyBorder="1"/>
    <xf numFmtId="0" fontId="51" fillId="33" borderId="65" xfId="0" applyFont="1" applyFill="1" applyBorder="1" applyAlignment="1">
      <alignment horizontal="center" wrapText="1"/>
    </xf>
    <xf numFmtId="4" fontId="51" fillId="34" borderId="30" xfId="39" applyNumberFormat="1" applyFont="1" applyFill="1" applyBorder="1" applyAlignment="1">
      <alignment horizontal="center"/>
    </xf>
    <xf numFmtId="0" fontId="0" fillId="0" borderId="0" xfId="0" applyAlignment="1">
      <alignment horizontal="center"/>
    </xf>
    <xf numFmtId="0" fontId="48" fillId="0" borderId="9" xfId="39" applyNumberFormat="1" applyFont="1" applyBorder="1"/>
    <xf numFmtId="4" fontId="48" fillId="0" borderId="38" xfId="39" applyNumberFormat="1" applyFont="1" applyFill="1" applyBorder="1" applyAlignment="1">
      <alignment horizontal="center"/>
    </xf>
    <xf numFmtId="4" fontId="48" fillId="0" borderId="30" xfId="39" applyNumberFormat="1" applyFont="1" applyFill="1" applyBorder="1" applyAlignment="1">
      <alignment horizontal="center"/>
    </xf>
    <xf numFmtId="4" fontId="48" fillId="0" borderId="27" xfId="39" applyNumberFormat="1" applyFont="1" applyBorder="1" applyAlignment="1">
      <alignment horizontal="center"/>
    </xf>
    <xf numFmtId="4" fontId="48" fillId="0" borderId="30" xfId="39" applyNumberFormat="1" applyFont="1" applyBorder="1" applyAlignment="1">
      <alignment horizontal="center"/>
    </xf>
    <xf numFmtId="4" fontId="51" fillId="40" borderId="18" xfId="39" applyNumberFormat="1" applyFont="1" applyFill="1" applyBorder="1" applyAlignment="1">
      <alignment horizontal="center"/>
    </xf>
    <xf numFmtId="0" fontId="51" fillId="34" borderId="54" xfId="0" applyFont="1" applyFill="1" applyBorder="1" applyAlignment="1">
      <alignment horizontal="center"/>
    </xf>
    <xf numFmtId="49" fontId="51" fillId="34" borderId="34" xfId="0" applyNumberFormat="1" applyFont="1" applyFill="1" applyBorder="1"/>
    <xf numFmtId="0" fontId="51" fillId="34" borderId="77" xfId="0" applyFont="1" applyFill="1" applyBorder="1" applyAlignment="1">
      <alignment wrapText="1"/>
    </xf>
    <xf numFmtId="0" fontId="51" fillId="34" borderId="34" xfId="0" applyFont="1" applyFill="1" applyBorder="1"/>
    <xf numFmtId="0" fontId="51" fillId="34" borderId="34" xfId="0" applyFont="1" applyFill="1" applyBorder="1" applyAlignment="1">
      <alignment horizontal="center"/>
    </xf>
    <xf numFmtId="0" fontId="51" fillId="34" borderId="53" xfId="0" applyFont="1" applyFill="1" applyBorder="1" applyAlignment="1">
      <alignment wrapText="1"/>
    </xf>
    <xf numFmtId="166" fontId="51" fillId="34" borderId="34" xfId="39" applyFont="1" applyFill="1" applyBorder="1"/>
    <xf numFmtId="4" fontId="51" fillId="34" borderId="39" xfId="39" applyNumberFormat="1" applyFont="1" applyFill="1" applyBorder="1" applyAlignment="1">
      <alignment horizontal="center"/>
    </xf>
    <xf numFmtId="0" fontId="48" fillId="0" borderId="37" xfId="0" applyFont="1" applyBorder="1" applyAlignment="1">
      <alignment wrapText="1"/>
    </xf>
    <xf numFmtId="0" fontId="51" fillId="34" borderId="34" xfId="0" applyFont="1" applyFill="1" applyBorder="1" applyAlignment="1">
      <alignment wrapText="1"/>
    </xf>
    <xf numFmtId="49" fontId="51" fillId="34" borderId="34" xfId="85" applyNumberFormat="1" applyFont="1" applyFill="1" applyBorder="1" applyAlignment="1">
      <alignment horizontal="center"/>
    </xf>
    <xf numFmtId="0" fontId="51" fillId="34" borderId="34" xfId="39" applyNumberFormat="1" applyFont="1" applyFill="1" applyBorder="1"/>
    <xf numFmtId="0" fontId="78" fillId="40" borderId="37" xfId="0" applyFont="1" applyFill="1" applyBorder="1" applyAlignment="1">
      <alignment horizontal="left" vertical="center" wrapText="1"/>
    </xf>
    <xf numFmtId="0" fontId="51" fillId="40" borderId="37" xfId="0" applyFont="1" applyFill="1" applyBorder="1"/>
    <xf numFmtId="39" fontId="51" fillId="34" borderId="34" xfId="39" applyNumberFormat="1" applyFont="1" applyFill="1" applyBorder="1" applyAlignment="1">
      <alignment horizontal="center"/>
    </xf>
    <xf numFmtId="37" fontId="48" fillId="40" borderId="37" xfId="39" applyNumberFormat="1" applyFont="1" applyFill="1" applyBorder="1" applyAlignment="1">
      <alignment horizontal="center"/>
    </xf>
    <xf numFmtId="0" fontId="48" fillId="34" borderId="9" xfId="0" applyFont="1" applyFill="1" applyBorder="1" applyAlignment="1">
      <alignment horizontal="center"/>
    </xf>
    <xf numFmtId="0" fontId="92" fillId="0" borderId="37" xfId="0" applyFont="1" applyBorder="1"/>
    <xf numFmtId="0" fontId="6" fillId="40" borderId="37" xfId="137" applyFont="1" applyFill="1" applyBorder="1" applyAlignment="1">
      <alignment horizontal="center"/>
    </xf>
    <xf numFmtId="166" fontId="0" fillId="40" borderId="37" xfId="39" applyFont="1" applyFill="1" applyBorder="1"/>
    <xf numFmtId="0" fontId="50" fillId="34" borderId="34" xfId="137" applyFont="1" applyFill="1" applyBorder="1" applyAlignment="1">
      <alignment horizontal="center"/>
    </xf>
    <xf numFmtId="0" fontId="91" fillId="34" borderId="34" xfId="0" applyFont="1" applyFill="1" applyBorder="1"/>
    <xf numFmtId="0" fontId="89" fillId="34" borderId="34" xfId="0" applyFont="1" applyFill="1" applyBorder="1"/>
    <xf numFmtId="166" fontId="89" fillId="34" borderId="34" xfId="39" applyFont="1" applyFill="1" applyBorder="1"/>
    <xf numFmtId="0" fontId="48" fillId="0" borderId="40" xfId="0" applyFont="1" applyBorder="1" applyAlignment="1">
      <alignment horizontal="center"/>
    </xf>
    <xf numFmtId="49" fontId="48" fillId="0" borderId="41" xfId="0" applyNumberFormat="1" applyFont="1" applyBorder="1"/>
    <xf numFmtId="0" fontId="48" fillId="0" borderId="82" xfId="0" applyFont="1" applyBorder="1" applyAlignment="1">
      <alignment wrapText="1"/>
    </xf>
    <xf numFmtId="0" fontId="48" fillId="0" borderId="41" xfId="0" applyFont="1" applyBorder="1"/>
    <xf numFmtId="0" fontId="26" fillId="40" borderId="41" xfId="0" applyFont="1" applyFill="1" applyBorder="1" applyAlignment="1">
      <alignment horizontal="left" vertical="center" wrapText="1"/>
    </xf>
    <xf numFmtId="166" fontId="48" fillId="40" borderId="41" xfId="39" applyFont="1" applyFill="1" applyBorder="1"/>
    <xf numFmtId="4" fontId="0" fillId="0" borderId="38" xfId="0" applyNumberFormat="1" applyBorder="1" applyAlignment="1">
      <alignment horizontal="center"/>
    </xf>
    <xf numFmtId="4" fontId="0" fillId="0" borderId="30" xfId="0" applyNumberFormat="1" applyBorder="1" applyAlignment="1">
      <alignment horizontal="center"/>
    </xf>
    <xf numFmtId="4" fontId="89" fillId="34" borderId="30" xfId="0" applyNumberFormat="1" applyFont="1" applyFill="1" applyBorder="1" applyAlignment="1">
      <alignment horizontal="center"/>
    </xf>
    <xf numFmtId="4" fontId="1" fillId="0" borderId="30" xfId="0" applyNumberFormat="1" applyFont="1" applyBorder="1" applyAlignment="1">
      <alignment horizontal="center"/>
    </xf>
    <xf numFmtId="4" fontId="1" fillId="40" borderId="30" xfId="0" applyNumberFormat="1" applyFont="1" applyFill="1" applyBorder="1" applyAlignment="1">
      <alignment horizontal="center"/>
    </xf>
    <xf numFmtId="4" fontId="89" fillId="34" borderId="39" xfId="0" applyNumberFormat="1" applyFont="1" applyFill="1" applyBorder="1" applyAlignment="1">
      <alignment horizontal="center"/>
    </xf>
    <xf numFmtId="0" fontId="92" fillId="40" borderId="41" xfId="0" applyFont="1" applyFill="1" applyBorder="1"/>
    <xf numFmtId="43" fontId="92" fillId="0" borderId="41" xfId="0" applyNumberFormat="1" applyFont="1" applyBorder="1" applyAlignment="1">
      <alignment horizontal="center"/>
    </xf>
    <xf numFmtId="166" fontId="92" fillId="0" borderId="41" xfId="39" applyFont="1" applyBorder="1"/>
    <xf numFmtId="166" fontId="92" fillId="0" borderId="55" xfId="39" applyFont="1" applyBorder="1"/>
    <xf numFmtId="0" fontId="48" fillId="0" borderId="56" xfId="0" applyFont="1" applyBorder="1" applyAlignment="1">
      <alignment horizontal="center"/>
    </xf>
    <xf numFmtId="0" fontId="92" fillId="0" borderId="34" xfId="0" applyFont="1" applyBorder="1"/>
    <xf numFmtId="43" fontId="92" fillId="0" borderId="85" xfId="0" applyNumberFormat="1" applyFont="1" applyBorder="1" applyAlignment="1">
      <alignment horizontal="center"/>
    </xf>
    <xf numFmtId="166" fontId="92" fillId="0" borderId="34" xfId="39" applyFont="1" applyBorder="1"/>
    <xf numFmtId="166" fontId="92" fillId="0" borderId="39" xfId="39" applyFont="1" applyBorder="1"/>
    <xf numFmtId="0" fontId="48" fillId="0" borderId="41" xfId="0" applyFont="1" applyBorder="1" applyAlignment="1">
      <alignment horizontal="center"/>
    </xf>
    <xf numFmtId="166" fontId="92" fillId="0" borderId="17" xfId="39" applyFont="1" applyBorder="1" applyAlignment="1">
      <alignment wrapText="1"/>
    </xf>
    <xf numFmtId="0" fontId="51" fillId="33" borderId="34" xfId="0" applyFont="1" applyFill="1" applyBorder="1" applyAlignment="1">
      <alignment horizontal="left" wrapText="1"/>
    </xf>
    <xf numFmtId="0" fontId="51" fillId="33" borderId="0" xfId="0" applyFont="1" applyFill="1" applyAlignment="1">
      <alignment horizontal="center" vertical="center" wrapText="1"/>
    </xf>
    <xf numFmtId="191" fontId="48" fillId="0" borderId="9" xfId="39" applyNumberFormat="1" applyFont="1" applyFill="1" applyBorder="1" applyAlignment="1">
      <alignment horizontal="center"/>
    </xf>
    <xf numFmtId="191" fontId="48" fillId="0" borderId="25" xfId="39" applyNumberFormat="1" applyFont="1" applyFill="1" applyBorder="1" applyAlignment="1">
      <alignment horizontal="center"/>
    </xf>
    <xf numFmtId="192" fontId="48" fillId="0" borderId="17" xfId="39" applyNumberFormat="1" applyFont="1" applyFill="1" applyBorder="1" applyAlignment="1"/>
    <xf numFmtId="166" fontId="92" fillId="0" borderId="37" xfId="39" applyFont="1" applyFill="1" applyBorder="1" applyAlignment="1">
      <alignment vertical="center"/>
    </xf>
    <xf numFmtId="166" fontId="92" fillId="0" borderId="37" xfId="39" applyFont="1" applyFill="1" applyBorder="1" applyAlignment="1">
      <alignment wrapText="1"/>
    </xf>
    <xf numFmtId="166" fontId="92" fillId="0" borderId="38" xfId="39" applyFont="1" applyFill="1" applyBorder="1" applyAlignment="1">
      <alignment wrapText="1"/>
    </xf>
    <xf numFmtId="166" fontId="92" fillId="0" borderId="9" xfId="39" applyFont="1" applyFill="1" applyBorder="1" applyAlignment="1">
      <alignment vertical="center"/>
    </xf>
    <xf numFmtId="166" fontId="92" fillId="0" borderId="9" xfId="39" applyFont="1" applyFill="1" applyBorder="1" applyAlignment="1">
      <alignment wrapText="1"/>
    </xf>
    <xf numFmtId="166" fontId="92" fillId="0" borderId="30" xfId="39" applyFont="1" applyFill="1" applyBorder="1" applyAlignment="1">
      <alignment wrapText="1"/>
    </xf>
    <xf numFmtId="166" fontId="92" fillId="0" borderId="17" xfId="39" applyFont="1" applyFill="1" applyBorder="1" applyAlignment="1">
      <alignment vertical="center"/>
    </xf>
    <xf numFmtId="166" fontId="92" fillId="0" borderId="17" xfId="39" applyFont="1" applyFill="1" applyBorder="1" applyAlignment="1">
      <alignment wrapText="1"/>
    </xf>
    <xf numFmtId="166" fontId="92" fillId="0" borderId="18" xfId="39" applyFont="1" applyFill="1" applyBorder="1" applyAlignment="1">
      <alignment wrapText="1"/>
    </xf>
    <xf numFmtId="0" fontId="51" fillId="34" borderId="9" xfId="0" applyFont="1" applyFill="1" applyBorder="1" applyAlignment="1">
      <alignment horizontal="left" wrapText="1"/>
    </xf>
    <xf numFmtId="3" fontId="78" fillId="33" borderId="25" xfId="0" applyNumberFormat="1" applyFont="1" applyFill="1" applyBorder="1" applyAlignment="1">
      <alignment horizontal="center" vertical="center"/>
    </xf>
    <xf numFmtId="166" fontId="48" fillId="0" borderId="9" xfId="39" applyFont="1" applyFill="1" applyBorder="1"/>
    <xf numFmtId="193" fontId="48" fillId="0" borderId="9" xfId="39" applyNumberFormat="1" applyFont="1" applyFill="1" applyBorder="1"/>
    <xf numFmtId="193" fontId="48" fillId="0" borderId="0" xfId="39" applyNumberFormat="1" applyFont="1" applyFill="1" applyBorder="1"/>
    <xf numFmtId="4" fontId="58" fillId="33" borderId="15" xfId="39" applyNumberFormat="1" applyFont="1" applyFill="1" applyBorder="1" applyAlignment="1">
      <alignment horizontal="center"/>
    </xf>
    <xf numFmtId="4" fontId="58" fillId="33" borderId="32" xfId="39" applyNumberFormat="1" applyFont="1" applyFill="1" applyBorder="1" applyAlignment="1">
      <alignment horizontal="center"/>
    </xf>
    <xf numFmtId="4" fontId="58" fillId="33" borderId="41" xfId="0" applyNumberFormat="1" applyFont="1" applyFill="1" applyBorder="1" applyAlignment="1">
      <alignment horizontal="center"/>
    </xf>
    <xf numFmtId="4" fontId="51" fillId="0" borderId="30" xfId="39" applyNumberFormat="1" applyFont="1" applyBorder="1" applyAlignment="1">
      <alignment horizontal="center"/>
    </xf>
    <xf numFmtId="4" fontId="51" fillId="0" borderId="30" xfId="0" applyNumberFormat="1" applyFont="1" applyBorder="1" applyAlignment="1">
      <alignment horizontal="center"/>
    </xf>
    <xf numFmtId="4" fontId="48" fillId="0" borderId="9" xfId="39" applyNumberFormat="1" applyFont="1" applyBorder="1" applyAlignment="1">
      <alignment horizontal="center"/>
    </xf>
    <xf numFmtId="10" fontId="48" fillId="40" borderId="9" xfId="90" applyNumberFormat="1" applyFont="1" applyFill="1" applyBorder="1" applyAlignment="1">
      <alignment horizontal="right"/>
    </xf>
    <xf numFmtId="10" fontId="80" fillId="34" borderId="9" xfId="90" applyNumberFormat="1" applyFont="1" applyFill="1" applyBorder="1" applyAlignment="1">
      <alignment horizontal="right"/>
    </xf>
    <xf numFmtId="0" fontId="49" fillId="33" borderId="5" xfId="0" applyFont="1" applyFill="1" applyBorder="1" applyAlignment="1">
      <alignment horizontal="center" vertical="center" wrapText="1"/>
    </xf>
    <xf numFmtId="49" fontId="54" fillId="33" borderId="5" xfId="0" applyNumberFormat="1" applyFont="1" applyFill="1" applyBorder="1" applyAlignment="1">
      <alignment horizontal="center" vertical="center" wrapText="1"/>
    </xf>
    <xf numFmtId="9" fontId="48" fillId="40" borderId="19" xfId="90" applyFont="1" applyFill="1" applyBorder="1" applyAlignment="1">
      <alignment horizontal="center"/>
    </xf>
    <xf numFmtId="9" fontId="80" fillId="34" borderId="19" xfId="90" applyFont="1" applyFill="1" applyBorder="1" applyAlignment="1">
      <alignment horizontal="center"/>
    </xf>
    <xf numFmtId="9" fontId="58" fillId="34" borderId="19" xfId="90" applyFont="1" applyFill="1" applyBorder="1" applyAlignment="1">
      <alignment horizontal="center"/>
    </xf>
    <xf numFmtId="166" fontId="58" fillId="34" borderId="19" xfId="39" applyFont="1" applyFill="1" applyBorder="1" applyAlignment="1">
      <alignment horizontal="center"/>
    </xf>
    <xf numFmtId="9" fontId="76" fillId="34" borderId="19" xfId="90" applyFont="1" applyFill="1" applyBorder="1" applyAlignment="1">
      <alignment horizontal="center"/>
    </xf>
    <xf numFmtId="3" fontId="51" fillId="40" borderId="19" xfId="0" applyNumberFormat="1" applyFont="1" applyFill="1" applyBorder="1" applyAlignment="1">
      <alignment horizontal="center"/>
    </xf>
    <xf numFmtId="168" fontId="49" fillId="0" borderId="19" xfId="0" applyNumberFormat="1" applyFont="1" applyBorder="1" applyAlignment="1">
      <alignment wrapText="1"/>
    </xf>
    <xf numFmtId="9" fontId="38" fillId="34" borderId="19" xfId="90" applyFont="1" applyFill="1" applyBorder="1"/>
    <xf numFmtId="9" fontId="26" fillId="0" borderId="19" xfId="90" applyFont="1" applyBorder="1"/>
    <xf numFmtId="9" fontId="26" fillId="0" borderId="19" xfId="90" applyFont="1" applyFill="1" applyBorder="1"/>
    <xf numFmtId="10" fontId="38" fillId="34" borderId="19" xfId="90" applyNumberFormat="1" applyFont="1" applyFill="1" applyBorder="1"/>
    <xf numFmtId="49" fontId="76" fillId="33" borderId="30" xfId="0" applyNumberFormat="1" applyFont="1" applyFill="1" applyBorder="1" applyAlignment="1">
      <alignment vertical="center"/>
    </xf>
    <xf numFmtId="0" fontId="51" fillId="33" borderId="30" xfId="0" applyFont="1" applyFill="1" applyBorder="1" applyAlignment="1">
      <alignment horizontal="center" vertical="center" wrapText="1"/>
    </xf>
    <xf numFmtId="191" fontId="48" fillId="40" borderId="25" xfId="39" applyNumberFormat="1" applyFont="1" applyFill="1" applyBorder="1" applyAlignment="1">
      <alignment horizontal="center"/>
    </xf>
    <xf numFmtId="10" fontId="48" fillId="40" borderId="30" xfId="90" applyNumberFormat="1" applyFont="1" applyFill="1" applyBorder="1" applyAlignment="1">
      <alignment horizontal="right"/>
    </xf>
    <xf numFmtId="10" fontId="80" fillId="34" borderId="30" xfId="90" applyNumberFormat="1" applyFont="1" applyFill="1" applyBorder="1" applyAlignment="1">
      <alignment horizontal="right"/>
    </xf>
    <xf numFmtId="191" fontId="78" fillId="40" borderId="25" xfId="39" applyNumberFormat="1" applyFont="1" applyFill="1" applyBorder="1" applyAlignment="1">
      <alignment horizontal="center"/>
    </xf>
    <xf numFmtId="10" fontId="78" fillId="40" borderId="30" xfId="39" applyNumberFormat="1" applyFont="1" applyFill="1" applyBorder="1" applyAlignment="1">
      <alignment horizontal="right"/>
    </xf>
    <xf numFmtId="10" fontId="58" fillId="34" borderId="30" xfId="90" applyNumberFormat="1" applyFont="1" applyFill="1" applyBorder="1" applyAlignment="1">
      <alignment horizontal="center"/>
    </xf>
    <xf numFmtId="10" fontId="62" fillId="40" borderId="30" xfId="39" applyNumberFormat="1" applyFont="1" applyFill="1" applyBorder="1" applyAlignment="1">
      <alignment horizontal="center"/>
    </xf>
    <xf numFmtId="10" fontId="58" fillId="34" borderId="30" xfId="0" applyNumberFormat="1" applyFont="1" applyFill="1" applyBorder="1" applyAlignment="1">
      <alignment horizontal="center"/>
    </xf>
    <xf numFmtId="10" fontId="48" fillId="0" borderId="30" xfId="90" applyNumberFormat="1" applyFont="1" applyBorder="1"/>
    <xf numFmtId="10" fontId="58" fillId="34" borderId="30" xfId="90" applyNumberFormat="1" applyFont="1" applyFill="1" applyBorder="1"/>
    <xf numFmtId="10" fontId="48" fillId="34" borderId="30" xfId="90" applyNumberFormat="1" applyFont="1" applyFill="1" applyBorder="1"/>
    <xf numFmtId="166" fontId="38" fillId="34" borderId="54" xfId="39" applyFont="1" applyFill="1" applyBorder="1" applyAlignment="1">
      <alignment horizontal="center"/>
    </xf>
    <xf numFmtId="170" fontId="38" fillId="34" borderId="34" xfId="90" applyNumberFormat="1" applyFont="1" applyFill="1" applyBorder="1"/>
    <xf numFmtId="166" fontId="38" fillId="34" borderId="34" xfId="39" applyFont="1" applyFill="1" applyBorder="1"/>
    <xf numFmtId="191" fontId="48" fillId="40" borderId="40" xfId="39" applyNumberFormat="1" applyFont="1" applyFill="1" applyBorder="1" applyAlignment="1">
      <alignment horizontal="center"/>
    </xf>
    <xf numFmtId="191" fontId="48" fillId="0" borderId="41" xfId="39" applyNumberFormat="1" applyFont="1" applyFill="1" applyBorder="1" applyAlignment="1">
      <alignment horizontal="center"/>
    </xf>
    <xf numFmtId="191" fontId="48" fillId="40" borderId="41" xfId="39" applyNumberFormat="1" applyFont="1" applyFill="1" applyBorder="1" applyAlignment="1">
      <alignment horizontal="center"/>
    </xf>
    <xf numFmtId="191" fontId="48" fillId="0" borderId="41" xfId="39" applyNumberFormat="1" applyFont="1" applyFill="1" applyBorder="1" applyAlignment="1">
      <alignment horizontal="right"/>
    </xf>
    <xf numFmtId="9" fontId="48" fillId="40" borderId="41" xfId="90" applyFont="1" applyFill="1" applyBorder="1" applyAlignment="1">
      <alignment horizontal="right"/>
    </xf>
    <xf numFmtId="191" fontId="48" fillId="40" borderId="41" xfId="39" applyNumberFormat="1" applyFont="1" applyFill="1" applyBorder="1" applyAlignment="1">
      <alignment horizontal="right"/>
    </xf>
    <xf numFmtId="10" fontId="48" fillId="40" borderId="55" xfId="90" applyNumberFormat="1" applyFont="1" applyFill="1" applyBorder="1" applyAlignment="1">
      <alignment horizontal="right"/>
    </xf>
    <xf numFmtId="191" fontId="48" fillId="0" borderId="9" xfId="39" applyNumberFormat="1" applyFont="1" applyFill="1" applyBorder="1" applyAlignment="1">
      <alignment horizontal="right"/>
    </xf>
    <xf numFmtId="191" fontId="78" fillId="0" borderId="9" xfId="39" applyNumberFormat="1" applyFont="1" applyFill="1" applyBorder="1" applyAlignment="1">
      <alignment horizontal="right"/>
    </xf>
    <xf numFmtId="191" fontId="78" fillId="0" borderId="9" xfId="39" applyNumberFormat="1" applyFont="1" applyFill="1" applyBorder="1" applyAlignment="1">
      <alignment horizontal="center"/>
    </xf>
    <xf numFmtId="4" fontId="58" fillId="34" borderId="9" xfId="0" applyNumberFormat="1" applyFont="1" applyFill="1" applyBorder="1" applyAlignment="1">
      <alignment horizontal="center"/>
    </xf>
    <xf numFmtId="166" fontId="48" fillId="40" borderId="9" xfId="39" applyFont="1" applyFill="1" applyBorder="1" applyAlignment="1">
      <alignment horizontal="center"/>
    </xf>
    <xf numFmtId="166" fontId="52" fillId="0" borderId="9" xfId="39" applyFont="1" applyBorder="1" applyAlignment="1">
      <alignment horizontal="center"/>
    </xf>
    <xf numFmtId="166" fontId="38" fillId="34" borderId="34" xfId="39" applyFont="1" applyFill="1" applyBorder="1" applyAlignment="1">
      <alignment horizontal="center"/>
    </xf>
    <xf numFmtId="0" fontId="49" fillId="33" borderId="25" xfId="0" applyFont="1" applyFill="1" applyBorder="1" applyAlignment="1">
      <alignment horizontal="center" vertical="center" wrapText="1"/>
    </xf>
    <xf numFmtId="49" fontId="54" fillId="33" borderId="54" xfId="0" applyNumberFormat="1" applyFont="1" applyFill="1" applyBorder="1" applyAlignment="1">
      <alignment horizontal="center" vertical="center" wrapText="1"/>
    </xf>
    <xf numFmtId="49" fontId="54" fillId="33" borderId="34" xfId="0" applyNumberFormat="1" applyFont="1" applyFill="1" applyBorder="1" applyAlignment="1">
      <alignment horizontal="center" vertical="center" wrapText="1"/>
    </xf>
    <xf numFmtId="49" fontId="54" fillId="33" borderId="34" xfId="0" applyNumberFormat="1" applyFont="1" applyFill="1" applyBorder="1" applyAlignment="1">
      <alignment horizontal="center" vertical="center"/>
    </xf>
    <xf numFmtId="49" fontId="54" fillId="33" borderId="39" xfId="0" applyNumberFormat="1" applyFont="1" applyFill="1" applyBorder="1" applyAlignment="1">
      <alignment horizontal="center" vertical="center"/>
    </xf>
    <xf numFmtId="10" fontId="48" fillId="40" borderId="41" xfId="90" applyNumberFormat="1" applyFont="1" applyFill="1" applyBorder="1" applyAlignment="1">
      <alignment horizontal="right"/>
    </xf>
    <xf numFmtId="10" fontId="48" fillId="0" borderId="9" xfId="90" applyNumberFormat="1" applyFont="1" applyFill="1" applyBorder="1" applyAlignment="1">
      <alignment horizontal="right"/>
    </xf>
    <xf numFmtId="10" fontId="58" fillId="34" borderId="9" xfId="90" applyNumberFormat="1" applyFont="1" applyFill="1" applyBorder="1" applyAlignment="1">
      <alignment horizontal="right"/>
    </xf>
    <xf numFmtId="10" fontId="58" fillId="34" borderId="9" xfId="39" applyNumberFormat="1" applyFont="1" applyFill="1" applyBorder="1" applyAlignment="1">
      <alignment horizontal="right"/>
    </xf>
    <xf numFmtId="10" fontId="76" fillId="34" borderId="9" xfId="90" applyNumberFormat="1" applyFont="1" applyFill="1" applyBorder="1" applyAlignment="1">
      <alignment horizontal="right"/>
    </xf>
    <xf numFmtId="10" fontId="51" fillId="40" borderId="9" xfId="0" applyNumberFormat="1" applyFont="1" applyFill="1" applyBorder="1" applyAlignment="1">
      <alignment horizontal="right"/>
    </xf>
    <xf numFmtId="10" fontId="49" fillId="0" borderId="9" xfId="0" applyNumberFormat="1" applyFont="1" applyBorder="1" applyAlignment="1">
      <alignment horizontal="right"/>
    </xf>
    <xf numFmtId="10" fontId="38" fillId="34" borderId="9" xfId="90" applyNumberFormat="1" applyFont="1" applyFill="1" applyBorder="1" applyAlignment="1">
      <alignment horizontal="right"/>
    </xf>
    <xf numFmtId="10" fontId="26" fillId="0" borderId="9" xfId="90" applyNumberFormat="1" applyFont="1" applyBorder="1" applyAlignment="1">
      <alignment horizontal="right"/>
    </xf>
    <xf numFmtId="10" fontId="26" fillId="0" borderId="9" xfId="90" applyNumberFormat="1" applyFont="1" applyFill="1" applyBorder="1" applyAlignment="1">
      <alignment horizontal="right"/>
    </xf>
    <xf numFmtId="10" fontId="38" fillId="34" borderId="34" xfId="90" applyNumberFormat="1" applyFont="1" applyFill="1" applyBorder="1" applyAlignment="1">
      <alignment horizontal="right"/>
    </xf>
    <xf numFmtId="10" fontId="26" fillId="0" borderId="9" xfId="0" applyNumberFormat="1" applyFont="1" applyBorder="1" applyAlignment="1">
      <alignment horizontal="right"/>
    </xf>
    <xf numFmtId="10" fontId="26" fillId="0" borderId="9" xfId="90" applyNumberFormat="1" applyFont="1" applyBorder="1" applyAlignment="1">
      <alignment horizontal="right" vertical="center"/>
    </xf>
    <xf numFmtId="10" fontId="26" fillId="0" borderId="9" xfId="90" applyNumberFormat="1" applyFont="1" applyFill="1" applyBorder="1" applyAlignment="1">
      <alignment horizontal="right" vertical="center"/>
    </xf>
    <xf numFmtId="10" fontId="38" fillId="34" borderId="9" xfId="90" applyNumberFormat="1" applyFont="1" applyFill="1" applyBorder="1" applyAlignment="1">
      <alignment horizontal="right" vertical="center"/>
    </xf>
    <xf numFmtId="10" fontId="38" fillId="34" borderId="34" xfId="90" applyNumberFormat="1" applyFont="1" applyFill="1" applyBorder="1" applyAlignment="1">
      <alignment horizontal="right" vertical="center"/>
    </xf>
    <xf numFmtId="0" fontId="51" fillId="0" borderId="70" xfId="0" applyFont="1" applyBorder="1"/>
    <xf numFmtId="0" fontId="51" fillId="0" borderId="20" xfId="0" applyFont="1" applyBorder="1"/>
    <xf numFmtId="0" fontId="51" fillId="33" borderId="9" xfId="0" applyFont="1" applyFill="1" applyBorder="1" applyAlignment="1">
      <alignment horizontal="center" vertical="center"/>
    </xf>
    <xf numFmtId="49" fontId="51" fillId="40" borderId="28" xfId="0" applyNumberFormat="1" applyFont="1" applyFill="1" applyBorder="1" applyAlignment="1">
      <alignment horizontal="center" vertical="center"/>
    </xf>
    <xf numFmtId="0" fontId="51" fillId="40" borderId="0" xfId="0" applyFont="1" applyFill="1" applyAlignment="1">
      <alignment horizontal="left"/>
    </xf>
    <xf numFmtId="0" fontId="51" fillId="0" borderId="52" xfId="0" applyFont="1" applyBorder="1" applyAlignment="1">
      <alignment wrapText="1"/>
    </xf>
    <xf numFmtId="0" fontId="51" fillId="0" borderId="21" xfId="0" applyFont="1" applyBorder="1" applyAlignment="1">
      <alignment wrapText="1"/>
    </xf>
    <xf numFmtId="9" fontId="51" fillId="40" borderId="0" xfId="90" applyFont="1" applyFill="1" applyBorder="1" applyAlignment="1">
      <alignment vertical="top" wrapText="1"/>
    </xf>
    <xf numFmtId="191" fontId="48" fillId="0" borderId="0" xfId="39" applyNumberFormat="1" applyFont="1" applyFill="1" applyBorder="1" applyAlignment="1"/>
    <xf numFmtId="10" fontId="78" fillId="40" borderId="19" xfId="90" applyNumberFormat="1" applyFont="1" applyFill="1" applyBorder="1" applyAlignment="1">
      <alignment vertical="center"/>
    </xf>
    <xf numFmtId="9" fontId="48" fillId="34" borderId="19" xfId="90" applyFont="1" applyFill="1" applyBorder="1" applyAlignment="1">
      <alignment horizontal="right"/>
    </xf>
    <xf numFmtId="9" fontId="48" fillId="0" borderId="19" xfId="90" applyFont="1" applyBorder="1" applyAlignment="1">
      <alignment horizontal="right"/>
    </xf>
    <xf numFmtId="9" fontId="51" fillId="34" borderId="19" xfId="90" applyFont="1" applyFill="1" applyBorder="1" applyAlignment="1">
      <alignment horizontal="right"/>
    </xf>
    <xf numFmtId="9" fontId="51" fillId="0" borderId="19" xfId="90" applyFont="1" applyBorder="1" applyAlignment="1">
      <alignment horizontal="right"/>
    </xf>
    <xf numFmtId="0" fontId="51" fillId="33" borderId="86" xfId="0" applyFont="1" applyFill="1" applyBorder="1" applyAlignment="1">
      <alignment horizontal="center" vertical="center" wrapText="1"/>
    </xf>
    <xf numFmtId="0" fontId="51" fillId="33" borderId="25" xfId="0" applyFont="1" applyFill="1" applyBorder="1" applyAlignment="1">
      <alignment horizontal="center" vertical="center" wrapText="1"/>
    </xf>
    <xf numFmtId="191" fontId="48" fillId="40" borderId="28" xfId="39" applyNumberFormat="1" applyFont="1" applyFill="1" applyBorder="1" applyAlignment="1"/>
    <xf numFmtId="191" fontId="51" fillId="34" borderId="45" xfId="39" applyNumberFormat="1" applyFont="1" applyFill="1" applyBorder="1" applyAlignment="1">
      <alignment vertical="top" wrapText="1"/>
    </xf>
    <xf numFmtId="9" fontId="51" fillId="34" borderId="32" xfId="90" applyFont="1" applyFill="1" applyBorder="1" applyAlignment="1">
      <alignment vertical="top" wrapText="1"/>
    </xf>
    <xf numFmtId="166" fontId="78" fillId="40" borderId="25" xfId="39" applyFont="1" applyFill="1" applyBorder="1" applyAlignment="1">
      <alignment vertical="center"/>
    </xf>
    <xf numFmtId="166" fontId="48" fillId="0" borderId="25" xfId="39" applyFont="1" applyBorder="1" applyAlignment="1">
      <alignment horizontal="center"/>
    </xf>
    <xf numFmtId="166" fontId="51" fillId="34" borderId="25" xfId="39" applyFont="1" applyFill="1" applyBorder="1" applyAlignment="1">
      <alignment horizontal="center"/>
    </xf>
    <xf numFmtId="166" fontId="51" fillId="0" borderId="25" xfId="39" applyFont="1" applyBorder="1" applyAlignment="1">
      <alignment horizontal="center"/>
    </xf>
    <xf numFmtId="191" fontId="51" fillId="34" borderId="25" xfId="0" applyNumberFormat="1" applyFont="1" applyFill="1" applyBorder="1" applyAlignment="1">
      <alignment horizontal="center"/>
    </xf>
    <xf numFmtId="0" fontId="48" fillId="33" borderId="82" xfId="0" applyFont="1" applyFill="1" applyBorder="1"/>
    <xf numFmtId="0" fontId="51" fillId="33" borderId="46" xfId="0" applyFont="1" applyFill="1" applyBorder="1" applyAlignment="1">
      <alignment horizontal="center"/>
    </xf>
    <xf numFmtId="191" fontId="51" fillId="40" borderId="16" xfId="39" applyNumberFormat="1" applyFont="1" applyFill="1" applyBorder="1" applyAlignment="1">
      <alignment vertical="top" wrapText="1"/>
    </xf>
    <xf numFmtId="191" fontId="48" fillId="0" borderId="13" xfId="39" applyNumberFormat="1" applyFont="1" applyFill="1" applyBorder="1" applyAlignment="1"/>
    <xf numFmtId="191" fontId="51" fillId="40" borderId="16" xfId="0" applyNumberFormat="1" applyFont="1" applyFill="1" applyBorder="1" applyAlignment="1">
      <alignment vertical="top" wrapText="1"/>
    </xf>
    <xf numFmtId="0" fontId="48" fillId="0" borderId="13" xfId="0" applyFont="1" applyBorder="1" applyAlignment="1">
      <alignment horizontal="center"/>
    </xf>
    <xf numFmtId="3" fontId="51" fillId="0" borderId="13" xfId="0" applyNumberFormat="1" applyFont="1" applyBorder="1" applyAlignment="1">
      <alignment vertical="top" wrapText="1"/>
    </xf>
    <xf numFmtId="191" fontId="48" fillId="0" borderId="13" xfId="0" applyNumberFormat="1" applyFont="1" applyBorder="1"/>
    <xf numFmtId="39" fontId="51" fillId="34" borderId="9" xfId="0" applyNumberFormat="1" applyFont="1" applyFill="1" applyBorder="1" applyAlignment="1">
      <alignment horizontal="center"/>
    </xf>
    <xf numFmtId="39" fontId="26" fillId="0" borderId="9" xfId="39" applyNumberFormat="1" applyFont="1" applyFill="1" applyBorder="1" applyAlignment="1">
      <alignment horizontal="center"/>
    </xf>
    <xf numFmtId="166" fontId="48" fillId="40" borderId="9" xfId="39" applyFont="1" applyFill="1" applyBorder="1" applyAlignment="1">
      <alignment horizontal="left"/>
    </xf>
    <xf numFmtId="49" fontId="37" fillId="0" borderId="9" xfId="85" applyNumberFormat="1" applyFont="1" applyBorder="1" applyAlignment="1">
      <alignment horizontal="center"/>
    </xf>
    <xf numFmtId="0" fontId="37" fillId="0" borderId="9" xfId="0" applyFont="1" applyBorder="1" applyAlignment="1">
      <alignment horizontal="center"/>
    </xf>
    <xf numFmtId="170" fontId="58" fillId="33" borderId="9" xfId="90" applyNumberFormat="1" applyFont="1" applyFill="1" applyBorder="1"/>
    <xf numFmtId="0" fontId="54" fillId="0" borderId="28" xfId="0" applyFont="1" applyBorder="1" applyAlignment="1">
      <alignment horizontal="center" vertical="center"/>
    </xf>
    <xf numFmtId="0" fontId="26" fillId="33" borderId="36" xfId="0" applyFont="1" applyFill="1" applyBorder="1" applyAlignment="1">
      <alignment horizontal="center" vertical="center"/>
    </xf>
    <xf numFmtId="49" fontId="26" fillId="33" borderId="17" xfId="0" applyNumberFormat="1" applyFont="1" applyFill="1" applyBorder="1" applyAlignment="1">
      <alignment horizontal="center"/>
    </xf>
    <xf numFmtId="0" fontId="105" fillId="33" borderId="19" xfId="0" applyFont="1" applyFill="1" applyBorder="1" applyAlignment="1">
      <alignment horizontal="center" vertical="center" wrapText="1"/>
    </xf>
    <xf numFmtId="3" fontId="101" fillId="33" borderId="9" xfId="0" applyNumberFormat="1" applyFont="1" applyFill="1" applyBorder="1" applyAlignment="1">
      <alignment horizontal="center" vertical="center"/>
    </xf>
    <xf numFmtId="9" fontId="26" fillId="0" borderId="30" xfId="90" applyFont="1" applyBorder="1"/>
    <xf numFmtId="0" fontId="80" fillId="0" borderId="26" xfId="85" applyFont="1" applyBorder="1" applyAlignment="1">
      <alignment horizontal="center" vertical="center"/>
    </xf>
    <xf numFmtId="0" fontId="26" fillId="0" borderId="37" xfId="0" applyFont="1" applyBorder="1"/>
    <xf numFmtId="0" fontId="106" fillId="40" borderId="0" xfId="85" applyFont="1" applyFill="1" applyAlignment="1">
      <alignment horizontal="center" vertical="center" wrapText="1"/>
    </xf>
    <xf numFmtId="0" fontId="105" fillId="33" borderId="9" xfId="0" applyFont="1" applyFill="1" applyBorder="1" applyAlignment="1">
      <alignment horizontal="center" vertical="center" wrapText="1"/>
    </xf>
    <xf numFmtId="4" fontId="48" fillId="40" borderId="55" xfId="39" applyNumberFormat="1" applyFont="1" applyFill="1" applyBorder="1" applyAlignment="1">
      <alignment horizontal="center"/>
    </xf>
    <xf numFmtId="4" fontId="48" fillId="40" borderId="30" xfId="39" applyNumberFormat="1" applyFont="1" applyFill="1" applyBorder="1" applyAlignment="1">
      <alignment horizontal="center"/>
    </xf>
    <xf numFmtId="4" fontId="48" fillId="40" borderId="27" xfId="39" applyNumberFormat="1" applyFont="1" applyFill="1" applyBorder="1" applyAlignment="1">
      <alignment horizontal="center"/>
    </xf>
    <xf numFmtId="9" fontId="0" fillId="0" borderId="9" xfId="90" applyFont="1" applyBorder="1"/>
    <xf numFmtId="170" fontId="48" fillId="40" borderId="18" xfId="90" applyNumberFormat="1" applyFont="1" applyFill="1" applyBorder="1" applyAlignment="1"/>
    <xf numFmtId="170" fontId="48" fillId="34" borderId="33" xfId="90" applyNumberFormat="1" applyFont="1" applyFill="1" applyBorder="1" applyAlignment="1"/>
    <xf numFmtId="170" fontId="58" fillId="33" borderId="34" xfId="39" applyNumberFormat="1" applyFont="1" applyFill="1" applyBorder="1" applyAlignment="1">
      <alignment horizontal="center"/>
    </xf>
    <xf numFmtId="170" fontId="58" fillId="33" borderId="34" xfId="90" applyNumberFormat="1" applyFont="1" applyFill="1" applyBorder="1"/>
    <xf numFmtId="170" fontId="51" fillId="0" borderId="20" xfId="90" applyNumberFormat="1" applyFont="1" applyBorder="1" applyAlignment="1">
      <alignment horizontal="center"/>
    </xf>
    <xf numFmtId="170" fontId="51" fillId="0" borderId="70" xfId="90" applyNumberFormat="1" applyFont="1" applyBorder="1" applyAlignment="1">
      <alignment horizontal="center"/>
    </xf>
    <xf numFmtId="170" fontId="48" fillId="0" borderId="70" xfId="39" applyNumberFormat="1" applyFont="1" applyBorder="1"/>
    <xf numFmtId="170" fontId="76" fillId="34" borderId="30" xfId="90" applyNumberFormat="1" applyFont="1" applyFill="1" applyBorder="1" applyAlignment="1">
      <alignment horizontal="center"/>
    </xf>
    <xf numFmtId="170" fontId="48" fillId="40" borderId="30" xfId="90" applyNumberFormat="1" applyFont="1" applyFill="1" applyBorder="1"/>
    <xf numFmtId="170" fontId="58" fillId="34" borderId="39" xfId="90" applyNumberFormat="1" applyFont="1" applyFill="1" applyBorder="1"/>
    <xf numFmtId="3" fontId="6" fillId="0" borderId="9" xfId="0" applyNumberFormat="1" applyFont="1" applyBorder="1"/>
    <xf numFmtId="3" fontId="107" fillId="33" borderId="9" xfId="0" applyNumberFormat="1" applyFont="1" applyFill="1" applyBorder="1" applyAlignment="1">
      <alignment horizontal="center" vertical="center"/>
    </xf>
    <xf numFmtId="0" fontId="6" fillId="0" borderId="9" xfId="0" applyFont="1" applyBorder="1"/>
    <xf numFmtId="0" fontId="108" fillId="0" borderId="9" xfId="0" applyFont="1" applyBorder="1"/>
    <xf numFmtId="0" fontId="6" fillId="40" borderId="9" xfId="0" applyFont="1" applyFill="1" applyBorder="1"/>
    <xf numFmtId="3" fontId="48" fillId="0" borderId="9" xfId="0" applyNumberFormat="1" applyFont="1" applyBorder="1"/>
    <xf numFmtId="3" fontId="92" fillId="0" borderId="9" xfId="0" applyNumberFormat="1" applyFont="1" applyBorder="1"/>
    <xf numFmtId="9" fontId="0" fillId="0" borderId="17" xfId="90" applyFont="1" applyBorder="1"/>
    <xf numFmtId="4" fontId="48" fillId="40" borderId="38" xfId="39" applyNumberFormat="1" applyFont="1" applyFill="1" applyBorder="1" applyAlignment="1">
      <alignment horizontal="center"/>
    </xf>
    <xf numFmtId="0" fontId="37" fillId="0" borderId="49" xfId="0" applyFont="1" applyBorder="1" applyAlignment="1">
      <alignment vertical="center" wrapText="1"/>
    </xf>
    <xf numFmtId="0" fontId="37" fillId="0" borderId="15" xfId="0" applyFont="1" applyBorder="1" applyAlignment="1">
      <alignment wrapText="1"/>
    </xf>
    <xf numFmtId="49" fontId="37" fillId="0" borderId="0" xfId="0" applyNumberFormat="1" applyFont="1" applyAlignment="1">
      <alignment horizontal="center"/>
    </xf>
    <xf numFmtId="0" fontId="0" fillId="0" borderId="59" xfId="0" applyBorder="1"/>
    <xf numFmtId="0" fontId="26" fillId="0" borderId="76" xfId="0" applyFont="1" applyBorder="1"/>
    <xf numFmtId="49" fontId="76" fillId="33" borderId="29" xfId="0" applyNumberFormat="1" applyFont="1" applyFill="1" applyBorder="1" applyAlignment="1">
      <alignment horizontal="center" vertical="center" wrapText="1"/>
    </xf>
    <xf numFmtId="49" fontId="76" fillId="33" borderId="43" xfId="0" applyNumberFormat="1" applyFont="1" applyFill="1" applyBorder="1" applyAlignment="1">
      <alignment horizontal="center" vertical="center" wrapText="1"/>
    </xf>
    <xf numFmtId="0" fontId="51" fillId="33" borderId="18" xfId="0" applyFont="1" applyFill="1" applyBorder="1" applyAlignment="1">
      <alignment horizontal="center" vertical="center" wrapText="1"/>
    </xf>
    <xf numFmtId="0" fontId="51" fillId="33" borderId="38" xfId="0" applyFont="1" applyFill="1" applyBorder="1" applyAlignment="1">
      <alignment horizontal="center" vertical="center" wrapText="1"/>
    </xf>
    <xf numFmtId="0" fontId="76" fillId="33" borderId="56" xfId="0" applyFont="1" applyFill="1" applyBorder="1" applyAlignment="1">
      <alignment horizontal="center"/>
    </xf>
    <xf numFmtId="0" fontId="76" fillId="33" borderId="82" xfId="0" applyFont="1" applyFill="1" applyBorder="1" applyAlignment="1">
      <alignment horizontal="center"/>
    </xf>
    <xf numFmtId="0" fontId="51" fillId="33" borderId="67" xfId="0" applyFont="1" applyFill="1" applyBorder="1" applyAlignment="1">
      <alignment horizontal="left"/>
    </xf>
    <xf numFmtId="0" fontId="51" fillId="33" borderId="46" xfId="0" applyFont="1" applyFill="1" applyBorder="1" applyAlignment="1">
      <alignment horizontal="left"/>
    </xf>
    <xf numFmtId="49" fontId="51" fillId="33" borderId="46" xfId="0" applyNumberFormat="1" applyFont="1" applyFill="1" applyBorder="1" applyAlignment="1">
      <alignment horizontal="center"/>
    </xf>
    <xf numFmtId="49" fontId="51" fillId="33" borderId="87" xfId="0" applyNumberFormat="1" applyFont="1" applyFill="1" applyBorder="1" applyAlignment="1">
      <alignment horizontal="center"/>
    </xf>
    <xf numFmtId="0" fontId="51" fillId="33" borderId="23" xfId="0" applyFont="1" applyFill="1" applyBorder="1" applyAlignment="1">
      <alignment horizontal="center" vertical="center"/>
    </xf>
    <xf numFmtId="0" fontId="51" fillId="33" borderId="50" xfId="0" applyFont="1" applyFill="1" applyBorder="1" applyAlignment="1">
      <alignment horizontal="center" vertical="center"/>
    </xf>
    <xf numFmtId="0" fontId="51" fillId="33" borderId="26" xfId="0" applyFont="1" applyFill="1" applyBorder="1" applyAlignment="1">
      <alignment horizontal="center" vertical="center"/>
    </xf>
    <xf numFmtId="0" fontId="51" fillId="33" borderId="22" xfId="0" applyFont="1" applyFill="1" applyBorder="1" applyAlignment="1">
      <alignment horizontal="center" vertical="center"/>
    </xf>
    <xf numFmtId="0" fontId="51" fillId="33" borderId="49" xfId="0" applyFont="1" applyFill="1" applyBorder="1" applyAlignment="1">
      <alignment horizontal="center" vertical="center"/>
    </xf>
    <xf numFmtId="0" fontId="51" fillId="33" borderId="31" xfId="0" applyFont="1" applyFill="1" applyBorder="1" applyAlignment="1">
      <alignment horizontal="center" vertical="center"/>
    </xf>
    <xf numFmtId="49" fontId="76" fillId="33" borderId="19" xfId="0" applyNumberFormat="1" applyFont="1" applyFill="1" applyBorder="1" applyAlignment="1">
      <alignment horizontal="center" vertical="center"/>
    </xf>
    <xf numFmtId="49" fontId="76" fillId="33" borderId="20" xfId="0" applyNumberFormat="1" applyFont="1" applyFill="1" applyBorder="1" applyAlignment="1">
      <alignment horizontal="center" vertical="center"/>
    </xf>
    <xf numFmtId="49" fontId="76" fillId="33" borderId="52" xfId="0" applyNumberFormat="1" applyFont="1" applyFill="1" applyBorder="1" applyAlignment="1">
      <alignment horizontal="center" vertical="center"/>
    </xf>
    <xf numFmtId="49" fontId="76" fillId="33" borderId="21" xfId="0" applyNumberFormat="1" applyFont="1" applyFill="1" applyBorder="1" applyAlignment="1">
      <alignment horizontal="center" vertical="center"/>
    </xf>
    <xf numFmtId="0" fontId="51" fillId="33" borderId="19" xfId="0" applyFont="1" applyFill="1" applyBorder="1" applyAlignment="1">
      <alignment horizontal="center" vertical="center"/>
    </xf>
    <xf numFmtId="0" fontId="51" fillId="33" borderId="21" xfId="0" applyFont="1" applyFill="1" applyBorder="1" applyAlignment="1">
      <alignment horizontal="center" vertical="center"/>
    </xf>
    <xf numFmtId="0" fontId="76" fillId="33" borderId="41" xfId="0" applyFont="1" applyFill="1" applyBorder="1" applyAlignment="1">
      <alignment horizontal="center"/>
    </xf>
    <xf numFmtId="0" fontId="76" fillId="33" borderId="55" xfId="0" applyFont="1" applyFill="1" applyBorder="1" applyAlignment="1">
      <alignment horizontal="center"/>
    </xf>
    <xf numFmtId="0" fontId="76" fillId="33" borderId="40" xfId="0" applyFont="1" applyFill="1" applyBorder="1" applyAlignment="1">
      <alignment horizontal="center" vertical="center" wrapText="1"/>
    </xf>
    <xf numFmtId="0" fontId="76" fillId="33" borderId="25" xfId="0" applyFont="1" applyFill="1" applyBorder="1" applyAlignment="1">
      <alignment horizontal="center" vertical="center" wrapText="1"/>
    </xf>
    <xf numFmtId="0" fontId="76" fillId="33" borderId="41" xfId="0" applyFont="1" applyFill="1" applyBorder="1" applyAlignment="1">
      <alignment horizontal="center" vertical="center" wrapText="1"/>
    </xf>
    <xf numFmtId="0" fontId="76" fillId="33" borderId="9" xfId="0" applyFont="1" applyFill="1" applyBorder="1" applyAlignment="1">
      <alignment horizontal="center" vertical="center" wrapText="1"/>
    </xf>
    <xf numFmtId="0" fontId="76" fillId="33" borderId="9" xfId="0" applyFont="1" applyFill="1" applyBorder="1" applyAlignment="1">
      <alignment horizontal="left" vertical="center"/>
    </xf>
    <xf numFmtId="0" fontId="76" fillId="33" borderId="41" xfId="0" applyFont="1" applyFill="1" applyBorder="1" applyAlignment="1">
      <alignment horizontal="center" vertical="center"/>
    </xf>
    <xf numFmtId="0" fontId="76" fillId="33" borderId="9" xfId="0" applyFont="1" applyFill="1" applyBorder="1" applyAlignment="1">
      <alignment horizontal="center" vertical="center"/>
    </xf>
    <xf numFmtId="0" fontId="72" fillId="0" borderId="0" xfId="0" applyFont="1" applyAlignment="1">
      <alignment horizontal="center" vertical="center"/>
    </xf>
    <xf numFmtId="0" fontId="72" fillId="0" borderId="17" xfId="0" applyFont="1" applyBorder="1" applyAlignment="1">
      <alignment horizontal="center" vertical="center"/>
    </xf>
    <xf numFmtId="0" fontId="72" fillId="0" borderId="15" xfId="0" applyFont="1" applyBorder="1" applyAlignment="1">
      <alignment horizontal="center" vertical="center"/>
    </xf>
    <xf numFmtId="0" fontId="72" fillId="0" borderId="37" xfId="0" applyFont="1" applyBorder="1" applyAlignment="1">
      <alignment horizontal="center" vertical="center"/>
    </xf>
    <xf numFmtId="0" fontId="37" fillId="33" borderId="28" xfId="0" applyFont="1" applyFill="1" applyBorder="1" applyAlignment="1">
      <alignment horizontal="center" vertical="center"/>
    </xf>
    <xf numFmtId="0" fontId="37" fillId="33" borderId="51" xfId="0" applyFont="1" applyFill="1" applyBorder="1" applyAlignment="1">
      <alignment horizontal="center" vertical="center"/>
    </xf>
    <xf numFmtId="0" fontId="37" fillId="33" borderId="36" xfId="0" applyFont="1" applyFill="1" applyBorder="1" applyAlignment="1">
      <alignment horizontal="center" vertical="center"/>
    </xf>
    <xf numFmtId="0" fontId="49" fillId="0" borderId="27" xfId="0" applyFont="1" applyBorder="1" applyAlignment="1">
      <alignment horizontal="center" vertical="center"/>
    </xf>
    <xf numFmtId="0" fontId="49" fillId="0" borderId="72" xfId="0" applyFont="1" applyBorder="1" applyAlignment="1">
      <alignment horizontal="center" vertical="center"/>
    </xf>
    <xf numFmtId="0" fontId="58" fillId="40" borderId="9" xfId="0" applyFont="1" applyFill="1" applyBorder="1" applyAlignment="1">
      <alignment horizontal="left"/>
    </xf>
    <xf numFmtId="0" fontId="76" fillId="34" borderId="9" xfId="0" applyFont="1" applyFill="1" applyBorder="1" applyAlignment="1">
      <alignment horizontal="center" vertical="center"/>
    </xf>
    <xf numFmtId="0" fontId="37" fillId="33" borderId="17" xfId="0" applyFont="1" applyFill="1" applyBorder="1" applyAlignment="1">
      <alignment horizontal="center" vertical="center"/>
    </xf>
    <xf numFmtId="0" fontId="37" fillId="33" borderId="15" xfId="0" applyFont="1" applyFill="1" applyBorder="1" applyAlignment="1">
      <alignment horizontal="center" vertical="center"/>
    </xf>
    <xf numFmtId="0" fontId="37" fillId="33" borderId="37" xfId="0" applyFont="1" applyFill="1" applyBorder="1" applyAlignment="1">
      <alignment horizontal="center" vertical="center"/>
    </xf>
    <xf numFmtId="49" fontId="90" fillId="33" borderId="29" xfId="0" applyNumberFormat="1" applyFont="1" applyFill="1" applyBorder="1" applyAlignment="1">
      <alignment horizontal="center" vertical="center"/>
    </xf>
    <xf numFmtId="49" fontId="90" fillId="33" borderId="42" xfId="0" applyNumberFormat="1" applyFont="1" applyFill="1" applyBorder="1" applyAlignment="1">
      <alignment horizontal="center" vertical="center"/>
    </xf>
    <xf numFmtId="49" fontId="90" fillId="33" borderId="52" xfId="0" applyNumberFormat="1" applyFont="1" applyFill="1" applyBorder="1" applyAlignment="1">
      <alignment horizontal="center" vertical="center"/>
    </xf>
    <xf numFmtId="49" fontId="90" fillId="33" borderId="21" xfId="0" applyNumberFormat="1" applyFont="1" applyFill="1" applyBorder="1" applyAlignment="1">
      <alignment horizontal="center" vertical="center"/>
    </xf>
    <xf numFmtId="49" fontId="90" fillId="33" borderId="19" xfId="0" applyNumberFormat="1" applyFont="1" applyFill="1" applyBorder="1" applyAlignment="1">
      <alignment horizontal="center" vertical="center"/>
    </xf>
    <xf numFmtId="0" fontId="51" fillId="33" borderId="60" xfId="0" applyFont="1" applyFill="1" applyBorder="1" applyAlignment="1">
      <alignment horizontal="center" vertical="center" wrapText="1"/>
    </xf>
    <xf numFmtId="0" fontId="51" fillId="33" borderId="61" xfId="0" applyFont="1" applyFill="1" applyBorder="1" applyAlignment="1">
      <alignment horizontal="center" vertical="center" wrapText="1"/>
    </xf>
    <xf numFmtId="0" fontId="51" fillId="33" borderId="23" xfId="0" applyFont="1" applyFill="1" applyBorder="1" applyAlignment="1">
      <alignment horizontal="center" vertical="center" wrapText="1"/>
    </xf>
    <xf numFmtId="0" fontId="51" fillId="33" borderId="26" xfId="0" applyFont="1" applyFill="1" applyBorder="1" applyAlignment="1">
      <alignment horizontal="center" vertical="center" wrapText="1"/>
    </xf>
    <xf numFmtId="0" fontId="51" fillId="33" borderId="64" xfId="0" applyFont="1" applyFill="1" applyBorder="1" applyAlignment="1">
      <alignment horizontal="center" vertical="center"/>
    </xf>
    <xf numFmtId="0" fontId="51" fillId="33" borderId="70" xfId="0" applyFont="1" applyFill="1" applyBorder="1" applyAlignment="1">
      <alignment horizontal="center" vertical="center"/>
    </xf>
    <xf numFmtId="0" fontId="51" fillId="33" borderId="63" xfId="0" applyFont="1" applyFill="1" applyBorder="1" applyAlignment="1">
      <alignment horizontal="center" vertical="center"/>
    </xf>
    <xf numFmtId="0" fontId="51" fillId="33" borderId="23" xfId="0" applyFont="1" applyFill="1" applyBorder="1" applyAlignment="1">
      <alignment horizontal="center"/>
    </xf>
    <xf numFmtId="0" fontId="51" fillId="33" borderId="16" xfId="0" applyFont="1" applyFill="1" applyBorder="1" applyAlignment="1">
      <alignment horizontal="center"/>
    </xf>
    <xf numFmtId="0" fontId="51" fillId="33" borderId="24" xfId="0" applyFont="1" applyFill="1" applyBorder="1" applyAlignment="1">
      <alignment horizontal="center"/>
    </xf>
    <xf numFmtId="0" fontId="51" fillId="33" borderId="63" xfId="0" applyFont="1" applyFill="1" applyBorder="1" applyAlignment="1">
      <alignment horizontal="left" vertical="center"/>
    </xf>
    <xf numFmtId="0" fontId="51" fillId="33" borderId="61" xfId="0" applyFont="1" applyFill="1" applyBorder="1" applyAlignment="1">
      <alignment horizontal="left" vertical="center"/>
    </xf>
    <xf numFmtId="0" fontId="37" fillId="33" borderId="60" xfId="0" applyFont="1" applyFill="1" applyBorder="1" applyAlignment="1">
      <alignment horizontal="center" vertical="center" wrapText="1"/>
    </xf>
    <xf numFmtId="0" fontId="37" fillId="33" borderId="61" xfId="0" applyFont="1" applyFill="1" applyBorder="1" applyAlignment="1">
      <alignment horizontal="center" vertical="center" wrapText="1"/>
    </xf>
    <xf numFmtId="0" fontId="51" fillId="33" borderId="60" xfId="0" applyFont="1" applyFill="1" applyBorder="1" applyAlignment="1">
      <alignment horizontal="center" vertical="center"/>
    </xf>
    <xf numFmtId="0" fontId="51" fillId="33" borderId="61" xfId="0" applyFont="1" applyFill="1" applyBorder="1" applyAlignment="1">
      <alignment horizontal="center" vertical="center"/>
    </xf>
    <xf numFmtId="0" fontId="76" fillId="33" borderId="32" xfId="85" applyFont="1" applyFill="1" applyBorder="1" applyAlignment="1">
      <alignment horizontal="center" vertical="center" wrapText="1"/>
    </xf>
    <xf numFmtId="0" fontId="71" fillId="0" borderId="9" xfId="85" applyFont="1" applyBorder="1" applyAlignment="1">
      <alignment horizontal="center" vertical="center" wrapText="1"/>
    </xf>
    <xf numFmtId="0" fontId="51" fillId="0" borderId="22" xfId="85" applyFont="1" applyBorder="1" applyAlignment="1">
      <alignment horizontal="center" vertical="center" wrapText="1"/>
    </xf>
    <xf numFmtId="0" fontId="51" fillId="0" borderId="29" xfId="85" applyFont="1" applyBorder="1" applyAlignment="1">
      <alignment horizontal="center" vertical="center" wrapText="1"/>
    </xf>
    <xf numFmtId="0" fontId="51" fillId="0" borderId="5" xfId="85" applyFont="1" applyBorder="1" applyAlignment="1">
      <alignment horizontal="center" vertical="center" wrapText="1"/>
    </xf>
    <xf numFmtId="0" fontId="51" fillId="0" borderId="43" xfId="85" applyFont="1" applyBorder="1" applyAlignment="1">
      <alignment horizontal="center" vertical="center" wrapText="1"/>
    </xf>
    <xf numFmtId="0" fontId="51" fillId="33" borderId="19" xfId="85" applyFont="1" applyFill="1" applyBorder="1" applyAlignment="1">
      <alignment horizontal="center"/>
    </xf>
    <xf numFmtId="0" fontId="51" fillId="33" borderId="21" xfId="85" applyFont="1" applyFill="1" applyBorder="1" applyAlignment="1">
      <alignment horizontal="center"/>
    </xf>
    <xf numFmtId="0" fontId="51" fillId="0" borderId="42" xfId="85" applyFont="1" applyBorder="1" applyAlignment="1">
      <alignment horizontal="center" vertical="center" wrapText="1"/>
    </xf>
    <xf numFmtId="0" fontId="51" fillId="0" borderId="48" xfId="85" applyFont="1" applyBorder="1" applyAlignment="1">
      <alignment horizontal="center" vertical="center" wrapText="1"/>
    </xf>
    <xf numFmtId="0" fontId="51" fillId="0" borderId="0" xfId="85" applyFont="1" applyAlignment="1">
      <alignment horizontal="center" vertical="center" wrapText="1"/>
    </xf>
    <xf numFmtId="0" fontId="51" fillId="0" borderId="13" xfId="85" applyFont="1" applyBorder="1" applyAlignment="1">
      <alignment horizontal="center" vertical="center" wrapText="1"/>
    </xf>
    <xf numFmtId="0" fontId="51" fillId="0" borderId="31" xfId="85" applyFont="1" applyBorder="1" applyAlignment="1">
      <alignment horizontal="center" vertical="center" wrapText="1"/>
    </xf>
    <xf numFmtId="0" fontId="48" fillId="33" borderId="19" xfId="85" applyFont="1" applyFill="1" applyBorder="1" applyAlignment="1">
      <alignment horizontal="center"/>
    </xf>
    <xf numFmtId="0" fontId="48" fillId="33" borderId="21" xfId="85" applyFont="1" applyFill="1" applyBorder="1" applyAlignment="1">
      <alignment horizontal="center"/>
    </xf>
    <xf numFmtId="3" fontId="51" fillId="33" borderId="45" xfId="0" applyNumberFormat="1" applyFont="1" applyFill="1" applyBorder="1" applyAlignment="1">
      <alignment horizontal="center" vertical="center"/>
    </xf>
    <xf numFmtId="3" fontId="51" fillId="33" borderId="46" xfId="0" applyNumberFormat="1" applyFont="1" applyFill="1" applyBorder="1" applyAlignment="1">
      <alignment horizontal="center" vertical="center"/>
    </xf>
    <xf numFmtId="3" fontId="51" fillId="33" borderId="74" xfId="0" applyNumberFormat="1" applyFont="1" applyFill="1" applyBorder="1" applyAlignment="1">
      <alignment horizontal="center" vertical="center"/>
    </xf>
    <xf numFmtId="0" fontId="37" fillId="33" borderId="84" xfId="0" applyFont="1" applyFill="1" applyBorder="1" applyAlignment="1">
      <alignment horizontal="center" vertical="center" wrapText="1"/>
    </xf>
    <xf numFmtId="0" fontId="37" fillId="33" borderId="44" xfId="0" applyFont="1" applyFill="1" applyBorder="1" applyAlignment="1">
      <alignment horizontal="center" vertical="center" wrapText="1"/>
    </xf>
    <xf numFmtId="0" fontId="37" fillId="33" borderId="69" xfId="0" applyFont="1" applyFill="1" applyBorder="1" applyAlignment="1">
      <alignment horizontal="center" vertical="center" wrapText="1"/>
    </xf>
    <xf numFmtId="0" fontId="37" fillId="33" borderId="55" xfId="0" applyFont="1" applyFill="1" applyBorder="1" applyAlignment="1">
      <alignment horizontal="center" vertical="center" wrapText="1"/>
    </xf>
    <xf numFmtId="0" fontId="37" fillId="33" borderId="30" xfId="0" applyFont="1" applyFill="1" applyBorder="1" applyAlignment="1">
      <alignment horizontal="center" vertical="center" wrapText="1"/>
    </xf>
    <xf numFmtId="0" fontId="37" fillId="33" borderId="39" xfId="0" applyFont="1" applyFill="1" applyBorder="1" applyAlignment="1">
      <alignment horizontal="center" vertical="center" wrapText="1"/>
    </xf>
    <xf numFmtId="0" fontId="51" fillId="33" borderId="9" xfId="0" applyFont="1" applyFill="1" applyBorder="1" applyAlignment="1">
      <alignment horizontal="center" vertical="center" wrapText="1"/>
    </xf>
    <xf numFmtId="0" fontId="37" fillId="33" borderId="24" xfId="0" applyFont="1" applyFill="1" applyBorder="1" applyAlignment="1">
      <alignment horizontal="center" vertical="center" wrapText="1"/>
    </xf>
    <xf numFmtId="0" fontId="37" fillId="33" borderId="27" xfId="0" applyFont="1" applyFill="1" applyBorder="1" applyAlignment="1">
      <alignment horizontal="center" vertical="center" wrapText="1"/>
    </xf>
    <xf numFmtId="0" fontId="37" fillId="33" borderId="75" xfId="0" applyFont="1" applyFill="1" applyBorder="1" applyAlignment="1">
      <alignment horizontal="center" vertical="center" wrapText="1"/>
    </xf>
    <xf numFmtId="0" fontId="37" fillId="33" borderId="41" xfId="0" applyFont="1" applyFill="1" applyBorder="1" applyAlignment="1">
      <alignment horizontal="center" vertical="center" wrapText="1"/>
    </xf>
    <xf numFmtId="0" fontId="37" fillId="33" borderId="9" xfId="0" applyFont="1" applyFill="1" applyBorder="1" applyAlignment="1">
      <alignment horizontal="center" vertical="center" wrapText="1"/>
    </xf>
    <xf numFmtId="0" fontId="37" fillId="33" borderId="34" xfId="0" applyFont="1" applyFill="1" applyBorder="1" applyAlignment="1">
      <alignment horizontal="center" vertical="center" wrapText="1"/>
    </xf>
    <xf numFmtId="0" fontId="37" fillId="33" borderId="56" xfId="0" applyFont="1" applyFill="1" applyBorder="1" applyAlignment="1">
      <alignment horizontal="center" vertical="center" wrapText="1"/>
    </xf>
    <xf numFmtId="0" fontId="37" fillId="33" borderId="19" xfId="0" applyFont="1" applyFill="1" applyBorder="1" applyAlignment="1">
      <alignment horizontal="center" vertical="center" wrapText="1"/>
    </xf>
    <xf numFmtId="0" fontId="37" fillId="33" borderId="83" xfId="0" applyFont="1" applyFill="1" applyBorder="1" applyAlignment="1">
      <alignment horizontal="center" vertical="center" wrapText="1"/>
    </xf>
    <xf numFmtId="0" fontId="37" fillId="33" borderId="40" xfId="0" applyFont="1" applyFill="1" applyBorder="1" applyAlignment="1">
      <alignment horizontal="center" vertical="center" wrapText="1"/>
    </xf>
    <xf numFmtId="0" fontId="37" fillId="33" borderId="25" xfId="0" applyFont="1" applyFill="1" applyBorder="1" applyAlignment="1">
      <alignment horizontal="center" vertical="center" wrapText="1"/>
    </xf>
    <xf numFmtId="0" fontId="37" fillId="33" borderId="54" xfId="0" applyFont="1" applyFill="1" applyBorder="1" applyAlignment="1">
      <alignment horizontal="center" vertical="center" wrapText="1"/>
    </xf>
    <xf numFmtId="0" fontId="37" fillId="33" borderId="57" xfId="0" applyFont="1" applyFill="1" applyBorder="1" applyAlignment="1">
      <alignment horizontal="center" vertical="center" wrapText="1"/>
    </xf>
    <xf numFmtId="0" fontId="37" fillId="33" borderId="21" xfId="0" applyFont="1" applyFill="1" applyBorder="1" applyAlignment="1">
      <alignment horizontal="center" vertical="center" wrapText="1"/>
    </xf>
    <xf numFmtId="0" fontId="37" fillId="33" borderId="53" xfId="0" applyFont="1" applyFill="1" applyBorder="1" applyAlignment="1">
      <alignment horizontal="center" vertical="center" wrapText="1"/>
    </xf>
    <xf numFmtId="0" fontId="51" fillId="33" borderId="62" xfId="0" applyFont="1" applyFill="1" applyBorder="1" applyAlignment="1">
      <alignment horizontal="center" vertical="center" wrapText="1"/>
    </xf>
    <xf numFmtId="0" fontId="51" fillId="33" borderId="27" xfId="0" applyFont="1" applyFill="1" applyBorder="1" applyAlignment="1">
      <alignment horizontal="center" vertical="center" wrapText="1"/>
    </xf>
    <xf numFmtId="0" fontId="51" fillId="33" borderId="76" xfId="0" applyFont="1" applyFill="1" applyBorder="1" applyAlignment="1">
      <alignment horizontal="center" vertical="center" wrapText="1"/>
    </xf>
    <xf numFmtId="0" fontId="89" fillId="33" borderId="41" xfId="0" applyFont="1" applyFill="1" applyBorder="1" applyAlignment="1">
      <alignment horizontal="center"/>
    </xf>
    <xf numFmtId="0" fontId="89" fillId="33" borderId="55" xfId="0" applyFont="1" applyFill="1" applyBorder="1" applyAlignment="1">
      <alignment horizontal="center"/>
    </xf>
    <xf numFmtId="0" fontId="51" fillId="0" borderId="23"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17" xfId="85" applyFont="1" applyBorder="1" applyAlignment="1">
      <alignment horizontal="center" vertical="center" wrapText="1"/>
    </xf>
    <xf numFmtId="0" fontId="51" fillId="0" borderId="15" xfId="85" applyFont="1" applyBorder="1" applyAlignment="1">
      <alignment horizontal="center" vertical="center" wrapText="1"/>
    </xf>
    <xf numFmtId="0" fontId="51" fillId="0" borderId="37" xfId="85" applyFont="1" applyBorder="1" applyAlignment="1">
      <alignment horizontal="center" vertical="center" wrapText="1"/>
    </xf>
    <xf numFmtId="0" fontId="77" fillId="33" borderId="29" xfId="85" applyFont="1" applyFill="1" applyBorder="1" applyAlignment="1">
      <alignment horizontal="center" vertical="center" wrapText="1"/>
    </xf>
    <xf numFmtId="0" fontId="77" fillId="33" borderId="42" xfId="85" applyFont="1" applyFill="1" applyBorder="1" applyAlignment="1">
      <alignment horizontal="center" vertical="center" wrapText="1"/>
    </xf>
    <xf numFmtId="0" fontId="77" fillId="33" borderId="19" xfId="85" applyFont="1" applyFill="1" applyBorder="1" applyAlignment="1">
      <alignment horizontal="center" vertical="center" wrapText="1"/>
    </xf>
    <xf numFmtId="0" fontId="77" fillId="33" borderId="20" xfId="85" applyFont="1" applyFill="1" applyBorder="1" applyAlignment="1">
      <alignment horizontal="center" vertical="center" wrapText="1"/>
    </xf>
    <xf numFmtId="0" fontId="105" fillId="33" borderId="19" xfId="0" applyFont="1" applyFill="1" applyBorder="1" applyAlignment="1">
      <alignment horizontal="center" vertical="center" wrapText="1"/>
    </xf>
    <xf numFmtId="0" fontId="105" fillId="33" borderId="20" xfId="0" applyFont="1" applyFill="1" applyBorder="1" applyAlignment="1">
      <alignment horizontal="center" vertical="center" wrapText="1"/>
    </xf>
    <xf numFmtId="0" fontId="105" fillId="33" borderId="21" xfId="0" applyFont="1" applyFill="1" applyBorder="1" applyAlignment="1">
      <alignment horizontal="center" vertical="center" wrapText="1"/>
    </xf>
    <xf numFmtId="0" fontId="77" fillId="40" borderId="5" xfId="85" applyFont="1" applyFill="1" applyBorder="1" applyAlignment="1">
      <alignment horizontal="left" vertical="center" wrapText="1"/>
    </xf>
    <xf numFmtId="0" fontId="77" fillId="40" borderId="0" xfId="85" applyFont="1" applyFill="1" applyAlignment="1">
      <alignment horizontal="left" vertical="center" wrapText="1"/>
    </xf>
    <xf numFmtId="0" fontId="77" fillId="40" borderId="13" xfId="85" applyFont="1" applyFill="1" applyBorder="1" applyAlignment="1">
      <alignment horizontal="left" vertical="center" wrapText="1"/>
    </xf>
    <xf numFmtId="0" fontId="77" fillId="40" borderId="72" xfId="85" applyFont="1" applyFill="1" applyBorder="1" applyAlignment="1">
      <alignment horizontal="left" vertical="center" wrapText="1"/>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74" xfId="0" applyFont="1" applyBorder="1" applyAlignment="1">
      <alignment horizontal="center" vertical="center"/>
    </xf>
    <xf numFmtId="0" fontId="37" fillId="0" borderId="37" xfId="0" applyFont="1" applyBorder="1" applyAlignment="1">
      <alignment horizontal="center" vertical="center"/>
    </xf>
    <xf numFmtId="0" fontId="77" fillId="33" borderId="56" xfId="85" applyFont="1" applyFill="1" applyBorder="1" applyAlignment="1">
      <alignment horizontal="center" vertical="center" wrapText="1"/>
    </xf>
    <xf numFmtId="0" fontId="77" fillId="33" borderId="82" xfId="85" applyFont="1" applyFill="1" applyBorder="1" applyAlignment="1">
      <alignment horizontal="center" vertical="center" wrapText="1"/>
    </xf>
    <xf numFmtId="0" fontId="77" fillId="33" borderId="57" xfId="85" applyFont="1" applyFill="1" applyBorder="1" applyAlignment="1">
      <alignment horizontal="center" vertical="center" wrapText="1"/>
    </xf>
    <xf numFmtId="0" fontId="37" fillId="0" borderId="88" xfId="0" applyFont="1" applyBorder="1" applyAlignment="1">
      <alignment horizontal="center"/>
    </xf>
    <xf numFmtId="0" fontId="37" fillId="0" borderId="77" xfId="0" applyFont="1" applyBorder="1" applyAlignment="1">
      <alignment horizontal="center"/>
    </xf>
    <xf numFmtId="0" fontId="56" fillId="0" borderId="9" xfId="85" applyFont="1" applyBorder="1" applyAlignment="1">
      <alignment horizontal="center" vertical="center" wrapText="1"/>
    </xf>
  </cellXfs>
  <cellStyles count="138">
    <cellStyle name="_ALB content sheet" xfId="1" xr:uid="{00000000-0005-0000-0000-000000000000}"/>
    <cellStyle name="_ALB_StructPC tables" xfId="2" xr:uid="{00000000-0005-0000-0000-000001000000}"/>
    <cellStyle name="_Output to team May 12 2008 10pm" xfId="3" xr:uid="{00000000-0005-0000-0000-000002000000}"/>
    <cellStyle name="_PC Table Summary fror Gramoz May 13 2008" xfId="4" xr:uid="{00000000-0005-0000-0000-000003000000}"/>
    <cellStyle name="1 indent" xfId="5" xr:uid="{00000000-0005-0000-0000-000004000000}"/>
    <cellStyle name="2 indents" xfId="6" xr:uid="{00000000-0005-0000-0000-000005000000}"/>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3 indents" xfId="13" xr:uid="{00000000-0005-0000-0000-00000C000000}"/>
    <cellStyle name="4 indents" xfId="14" xr:uid="{00000000-0005-0000-0000-00000D000000}"/>
    <cellStyle name="40% - Accent1" xfId="15" builtinId="31" customBuiltin="1"/>
    <cellStyle name="40% - Accent2" xfId="16" builtinId="35" customBuiltin="1"/>
    <cellStyle name="40% - Accent3" xfId="17" builtinId="39" customBuiltin="1"/>
    <cellStyle name="40% - Accent4" xfId="18" builtinId="43" customBuiltin="1"/>
    <cellStyle name="40% - Accent5" xfId="19" builtinId="47" customBuiltin="1"/>
    <cellStyle name="40% - Accent6" xfId="20" builtinId="51" customBuiltin="1"/>
    <cellStyle name="5 indents" xfId="21" xr:uid="{00000000-0005-0000-0000-000014000000}"/>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2" xfId="29" builtinId="33" customBuiltin="1"/>
    <cellStyle name="Accent3" xfId="30" builtinId="37" customBuiltin="1"/>
    <cellStyle name="Accent4" xfId="31" builtinId="41" customBuiltin="1"/>
    <cellStyle name="Accent5" xfId="32" builtinId="45" customBuiltin="1"/>
    <cellStyle name="Accent6" xfId="33" builtinId="49" customBuiltin="1"/>
    <cellStyle name="Bad" xfId="34" builtinId="27" customBuiltin="1"/>
    <cellStyle name="BoA" xfId="35" xr:uid="{00000000-0005-0000-0000-000022000000}"/>
    <cellStyle name="Calculation" xfId="36" builtinId="22" customBuiltin="1"/>
    <cellStyle name="Celkem" xfId="37" xr:uid="{00000000-0005-0000-0000-000024000000}"/>
    <cellStyle name="Check Cell" xfId="38" builtinId="23" customBuiltin="1"/>
    <cellStyle name="Comma" xfId="39" builtinId="3"/>
    <cellStyle name="Comma  - Style1" xfId="40" xr:uid="{00000000-0005-0000-0000-000027000000}"/>
    <cellStyle name="Comma(3)" xfId="41" xr:uid="{00000000-0005-0000-0000-000028000000}"/>
    <cellStyle name="Curren - Style3" xfId="42" xr:uid="{00000000-0005-0000-0000-000029000000}"/>
    <cellStyle name="Curren - Style4" xfId="43" xr:uid="{00000000-0005-0000-0000-00002A000000}"/>
    <cellStyle name="Datum" xfId="44" xr:uid="{00000000-0005-0000-0000-00002B000000}"/>
    <cellStyle name="Defl/Infl" xfId="45" xr:uid="{00000000-0005-0000-0000-00002C000000}"/>
    <cellStyle name="Euro" xfId="46" xr:uid="{00000000-0005-0000-0000-00002D000000}"/>
    <cellStyle name="Exogenous" xfId="47" xr:uid="{00000000-0005-0000-0000-00002E000000}"/>
    <cellStyle name="Explanatory Text" xfId="48" builtinId="53" customBuiltin="1"/>
    <cellStyle name="Finanční0" xfId="49" xr:uid="{00000000-0005-0000-0000-000030000000}"/>
    <cellStyle name="Finanèní0" xfId="50" xr:uid="{00000000-0005-0000-0000-000031000000}"/>
    <cellStyle name="Good" xfId="51" builtinId="26" customBuiltin="1"/>
    <cellStyle name="Grey" xfId="52" xr:uid="{00000000-0005-0000-0000-000033000000}"/>
    <cellStyle name="Heading 1" xfId="53" builtinId="16" customBuiltin="1"/>
    <cellStyle name="Heading 2" xfId="54" builtinId="17" customBuiltin="1"/>
    <cellStyle name="Heading 3" xfId="55" builtinId="18" customBuiltin="1"/>
    <cellStyle name="Heading 4" xfId="56" builtinId="19" customBuiltin="1"/>
    <cellStyle name="Hipervínculo_IIF" xfId="57" xr:uid="{00000000-0005-0000-0000-000038000000}"/>
    <cellStyle name="IMF" xfId="58" xr:uid="{00000000-0005-0000-0000-000039000000}"/>
    <cellStyle name="imf-one decimal" xfId="59" xr:uid="{00000000-0005-0000-0000-00003A000000}"/>
    <cellStyle name="imf-zero decimal" xfId="60" xr:uid="{00000000-0005-0000-0000-00003B000000}"/>
    <cellStyle name="Input" xfId="61" builtinId="20" customBuiltin="1"/>
    <cellStyle name="Input [yellow]" xfId="62" xr:uid="{00000000-0005-0000-0000-00003D000000}"/>
    <cellStyle name="INSTAT" xfId="63" xr:uid="{00000000-0005-0000-0000-00003E000000}"/>
    <cellStyle name="Label" xfId="64" xr:uid="{00000000-0005-0000-0000-00003F000000}"/>
    <cellStyle name="Linked Cell" xfId="65" builtinId="24" customBuiltin="1"/>
    <cellStyle name="Měna0" xfId="66" xr:uid="{00000000-0005-0000-0000-000041000000}"/>
    <cellStyle name="Millares [0]_BALPROGRAMA2001R" xfId="67" xr:uid="{00000000-0005-0000-0000-000042000000}"/>
    <cellStyle name="Millares_BALPROGRAMA2001R" xfId="68" xr:uid="{00000000-0005-0000-0000-000043000000}"/>
    <cellStyle name="Milliers [0]_Encours - Apr rééch" xfId="69" xr:uid="{00000000-0005-0000-0000-000044000000}"/>
    <cellStyle name="Milliers_Encours - Apr rééch" xfId="70" xr:uid="{00000000-0005-0000-0000-000045000000}"/>
    <cellStyle name="Mìna0" xfId="71" xr:uid="{00000000-0005-0000-0000-000046000000}"/>
    <cellStyle name="Model" xfId="72" xr:uid="{00000000-0005-0000-0000-000047000000}"/>
    <cellStyle name="MoF" xfId="73" xr:uid="{00000000-0005-0000-0000-000048000000}"/>
    <cellStyle name="Moneda [0]_BALPROGRAMA2001R" xfId="74" xr:uid="{00000000-0005-0000-0000-000049000000}"/>
    <cellStyle name="Moneda_BALPROGRAMA2001R" xfId="75" xr:uid="{00000000-0005-0000-0000-00004A000000}"/>
    <cellStyle name="Monétaire [0]_Encours - Apr rééch" xfId="76" xr:uid="{00000000-0005-0000-0000-00004B000000}"/>
    <cellStyle name="Monétaire_Encours - Apr rééch" xfId="77" xr:uid="{00000000-0005-0000-0000-00004C000000}"/>
    <cellStyle name="Neutral" xfId="78" builtinId="28" customBuiltin="1"/>
    <cellStyle name="Normal" xfId="0" builtinId="0"/>
    <cellStyle name="Normal - Style1" xfId="79" xr:uid="{00000000-0005-0000-0000-00004F000000}"/>
    <cellStyle name="Normal - Style2" xfId="80" xr:uid="{00000000-0005-0000-0000-000050000000}"/>
    <cellStyle name="Normal - Style5" xfId="81" xr:uid="{00000000-0005-0000-0000-000051000000}"/>
    <cellStyle name="Normal - Style6" xfId="82" xr:uid="{00000000-0005-0000-0000-000052000000}"/>
    <cellStyle name="Normal - Style7" xfId="83" xr:uid="{00000000-0005-0000-0000-000053000000}"/>
    <cellStyle name="Normal - Style8" xfId="84" xr:uid="{00000000-0005-0000-0000-000054000000}"/>
    <cellStyle name="Normal 2" xfId="85" xr:uid="{00000000-0005-0000-0000-000055000000}"/>
    <cellStyle name="Normal Table" xfId="86" xr:uid="{00000000-0005-0000-0000-000056000000}"/>
    <cellStyle name="Normal_Formati_permbledhese_Investimet 2007" xfId="137" xr:uid="{00000000-0005-0000-0000-000057000000}"/>
    <cellStyle name="Note" xfId="87" builtinId="10" customBuiltin="1"/>
    <cellStyle name="Output" xfId="88" builtinId="21" customBuiltin="1"/>
    <cellStyle name="Output Amounts" xfId="89" xr:uid="{00000000-0005-0000-0000-00005A000000}"/>
    <cellStyle name="Percent" xfId="90" builtinId="5"/>
    <cellStyle name="Percent [2]" xfId="91" xr:uid="{00000000-0005-0000-0000-00005C000000}"/>
    <cellStyle name="Percent 2" xfId="92" xr:uid="{00000000-0005-0000-0000-00005D000000}"/>
    <cellStyle name="percentage difference" xfId="93" xr:uid="{00000000-0005-0000-0000-00005E000000}"/>
    <cellStyle name="percentage difference one decimal" xfId="94" xr:uid="{00000000-0005-0000-0000-00005F000000}"/>
    <cellStyle name="percentage difference zero decimal" xfId="95" xr:uid="{00000000-0005-0000-0000-000060000000}"/>
    <cellStyle name="Pevný" xfId="96" xr:uid="{00000000-0005-0000-0000-000061000000}"/>
    <cellStyle name="Presentation" xfId="97" xr:uid="{00000000-0005-0000-0000-000062000000}"/>
    <cellStyle name="Proj" xfId="98" xr:uid="{00000000-0005-0000-0000-000063000000}"/>
    <cellStyle name="Publication" xfId="99" xr:uid="{00000000-0005-0000-0000-000064000000}"/>
    <cellStyle name="STYL1 - Style1" xfId="100" xr:uid="{00000000-0005-0000-0000-000065000000}"/>
    <cellStyle name="Style 1" xfId="101" xr:uid="{00000000-0005-0000-0000-000066000000}"/>
    <cellStyle name="Text" xfId="102" xr:uid="{00000000-0005-0000-0000-000067000000}"/>
    <cellStyle name="Title" xfId="103" builtinId="15" customBuiltin="1"/>
    <cellStyle name="Total" xfId="104" builtinId="25" customBuiltin="1"/>
    <cellStyle name="Warning Text" xfId="105" builtinId="11" customBuiltin="1"/>
    <cellStyle name="WebAnchor1" xfId="106" xr:uid="{00000000-0005-0000-0000-00006B000000}"/>
    <cellStyle name="WebAnchor2" xfId="107" xr:uid="{00000000-0005-0000-0000-00006C000000}"/>
    <cellStyle name="WebAnchor3" xfId="108" xr:uid="{00000000-0005-0000-0000-00006D000000}"/>
    <cellStyle name="WebAnchor4" xfId="109" xr:uid="{00000000-0005-0000-0000-00006E000000}"/>
    <cellStyle name="WebAnchor5" xfId="110" xr:uid="{00000000-0005-0000-0000-00006F000000}"/>
    <cellStyle name="WebAnchor6" xfId="111" xr:uid="{00000000-0005-0000-0000-000070000000}"/>
    <cellStyle name="WebAnchor7" xfId="112" xr:uid="{00000000-0005-0000-0000-000071000000}"/>
    <cellStyle name="Webexclude" xfId="113" xr:uid="{00000000-0005-0000-0000-000072000000}"/>
    <cellStyle name="WebFN" xfId="114" xr:uid="{00000000-0005-0000-0000-000073000000}"/>
    <cellStyle name="WebFN1" xfId="115" xr:uid="{00000000-0005-0000-0000-000074000000}"/>
    <cellStyle name="WebFN2" xfId="116" xr:uid="{00000000-0005-0000-0000-000075000000}"/>
    <cellStyle name="WebFN3" xfId="117" xr:uid="{00000000-0005-0000-0000-000076000000}"/>
    <cellStyle name="WebFN4" xfId="118" xr:uid="{00000000-0005-0000-0000-000077000000}"/>
    <cellStyle name="WebHR" xfId="119" xr:uid="{00000000-0005-0000-0000-000078000000}"/>
    <cellStyle name="WebIndent1" xfId="120" xr:uid="{00000000-0005-0000-0000-000079000000}"/>
    <cellStyle name="WebIndent1wFN3" xfId="121" xr:uid="{00000000-0005-0000-0000-00007A000000}"/>
    <cellStyle name="WebIndent2" xfId="122" xr:uid="{00000000-0005-0000-0000-00007B000000}"/>
    <cellStyle name="WebNoBR" xfId="123" xr:uid="{00000000-0005-0000-0000-00007C000000}"/>
    <cellStyle name="Záhlaví 1" xfId="124" xr:uid="{00000000-0005-0000-0000-00007D000000}"/>
    <cellStyle name="Záhlaví 2" xfId="125" xr:uid="{00000000-0005-0000-0000-00007E000000}"/>
    <cellStyle name="zero" xfId="126" xr:uid="{00000000-0005-0000-0000-00007F000000}"/>
    <cellStyle name="ДАТА" xfId="127" xr:uid="{00000000-0005-0000-0000-000080000000}"/>
    <cellStyle name="ДЕНЕЖНЫЙ_BOPENGC" xfId="128" xr:uid="{00000000-0005-0000-0000-000081000000}"/>
    <cellStyle name="ЗАГОЛОВОК1" xfId="129" xr:uid="{00000000-0005-0000-0000-000082000000}"/>
    <cellStyle name="ЗАГОЛОВОК2" xfId="130" xr:uid="{00000000-0005-0000-0000-000083000000}"/>
    <cellStyle name="ИТОГОВЫЙ" xfId="131" xr:uid="{00000000-0005-0000-0000-000084000000}"/>
    <cellStyle name="Обычный_BOPENGC" xfId="132" xr:uid="{00000000-0005-0000-0000-000085000000}"/>
    <cellStyle name="ПРОЦЕНТНЫЙ_BOPENGC" xfId="133" xr:uid="{00000000-0005-0000-0000-000086000000}"/>
    <cellStyle name="ТЕКСТ" xfId="134" xr:uid="{00000000-0005-0000-0000-000087000000}"/>
    <cellStyle name="ФИКСИРОВАННЫЙ" xfId="135" xr:uid="{00000000-0005-0000-0000-000088000000}"/>
    <cellStyle name="ФИНАНСОВЫЙ_BOPENGC" xfId="136" xr:uid="{00000000-0005-0000-0000-000089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ATA/O2/ALB/Exchange%20rate/alb%20Ex%20rate%20and%20reserves%202004%20to%202005%20c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SGWN03P/EUR/DATA/O2/ALB/Exchange%20rate/alb%20Ex%20rate%20and%20reserves%202004%20to%202005%20c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EUR/My%20Documents/Albania/Monpol/AL%20MONETARY%20PROJECTIONS_Apr-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EUR/WINDOWS/TEMP/GeoBop0900_Bse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EUR/DATA/O2/ALB/MON/Archive/ALB-Monet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TGSI/DATA/SEN/Current/Framework%20WEO%20june%202003/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EUR/000/RWA/AAA/Frame/RwHu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2/EUR/DATA/US/GEO/MON/GEOIN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PSGWN03P/EUR/indo/Indonesia/Real/indo-jan/medium-term/mission/Indonesia/Real/IScalc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PSGWN03P/EUR/Moldova/FPmodel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PSGWN03P/EUR/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2/EUR/DATA/Rwanda/Bref1098/RWBOP9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DATA/O1/ALB/FIS/alfis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PSSWN06p/wrs2/eur/system/WRSTA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PSGWN03P/EUR/WIN/TEMP/fiscal%20122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PSGWN03P/EUR/Documents%20and%20Settings/ptumbarello/My%20Local%20Documents/Documents/PDR/JANUARY/september/data/BOPoctober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PSGWN03P/EUR/Documents%20and%20Settings/Ivladkovahollar/My%20Local%20Documents/infl_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PSGWN03P/EUR/DATA/US/GEO/REP/Geored99/geored99_charts.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G9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2/EUR/Documents%20and%20Settings/MEDWARDS/Local%20Settings/Temporary%20Internet%20Files/OLK9/wrs91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PSGWN03P/EUR/Documents%20and%20Settings/ptumbarello/My%20Local%20Documents/Documents/PDR/albania/data/gov.grants&amp;loa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PSGWN03P/EUR/WIN/TEMP/may/rus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PSGWN03P/EUR/DATA/O2/ALB/BOP/AL%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PSGWN03P/EUR/TEMP/BOP97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PSGWN03P/EUR/DATA/O1/ALB/REAL/AL%20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PSGWN03P/EUR/Documents%20and%20Settings/CSONG/Local%20Settings/Temporary%20Internet%20Files/OLK3/BOPm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PSGWN03P/EUR/TEMP/DEBT97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mf1s/vol1/data/wrs/eu2/system2000/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y_data/Redi/redi/2005/2005%20buletini%20Korrik%202006/Sample%20Buletini%202005%20Prill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Proposed%20MOF%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y_data/Redi/redi/2007/File-i%20i%20punes/buletini%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Notes"/>
      <sheetName val="MS"/>
      <sheetName val="MSPR"/>
      <sheetName val="BOA"/>
      <sheetName val="NFA"/>
      <sheetName val="G"/>
      <sheetName val="M"/>
      <sheetName val="Mon-tab"/>
      <sheetName val="Chart. mon-growth"/>
      <sheetName val="Chart. mon-shares"/>
      <sheetName val="ChartDa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Mon-tab with 2007 for Auth(2)"/>
      <sheetName val="Table for Auth--Final Apr 28 04"/>
      <sheetName val="BOA cash flow 2004"/>
      <sheetName val="Contents"/>
      <sheetName val="Notes"/>
      <sheetName val="Sheet1"/>
      <sheetName val="MS"/>
      <sheetName val="MSPR"/>
      <sheetName val="Monetary output to REAL"/>
      <sheetName val="BOA"/>
      <sheetName val="BOA cash flow 2003"/>
      <sheetName val="BOP CF2004 Revised April 8 2004"/>
      <sheetName val="INTEREST RATES"/>
      <sheetName val="NFA"/>
      <sheetName val="G"/>
      <sheetName val="M"/>
      <sheetName val="2003-2005 plan-present"/>
      <sheetName val="Data for 2003 BOP"/>
      <sheetName val="Imports in months of G&amp;S"/>
      <sheetName val="Domestic financing 2004-05"/>
      <sheetName val="WEO"/>
      <sheetName val="Mon-tab"/>
      <sheetName val="Pierre output table"/>
      <sheetName val="Output for charts--Monetary"/>
      <sheetName val="Charts for SR"/>
      <sheetName val="Fiscal data sheet for charts"/>
      <sheetName val="Mon-tab with 2007"/>
      <sheetName val="12. Disbursements"/>
      <sheetName val="1. Quant Cond Table"/>
      <sheetName val="Old charts 1"/>
      <sheetName val="Old charts 2"/>
      <sheetName val="Old charts 3"/>
      <sheetName val="Old charts 4"/>
      <sheetName val="Old charts 5"/>
      <sheetName val="Junk follows--&gt;"/>
      <sheetName val="nEW 4 MONTHS OF RES DATA"/>
      <sheetName val="Changes to CA for PDR"/>
      <sheetName val="Changes to CA due to PDR"/>
      <sheetName val="4 months of imports--OLD"/>
      <sheetName val="Chart1"/>
      <sheetName val="Chart3"/>
      <sheetName val="Chart4"/>
      <sheetName val="Chart5"/>
      <sheetName val="Module1"/>
      <sheetName va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tofe"/>
      <sheetName val="tofetrim"/>
      <sheetName val="rev"/>
      <sheetName val="revtrim"/>
      <sheetName val="revmens"/>
      <sheetName val="revagtrim"/>
      <sheetName val="rev new"/>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EI"/>
      <sheetName val="Con"/>
      <sheetName val="Asm"/>
      <sheetName val="Gout"/>
      <sheetName val="Fout"/>
      <sheetName val="Mout"/>
      <sheetName val="Bout"/>
      <sheetName val="BoutUSD"/>
      <sheetName val="DSAout"/>
      <sheetName val="Gin"/>
      <sheetName val="Fin"/>
      <sheetName val="Min"/>
      <sheetName val="Bin"/>
      <sheetName val="BinUSD"/>
      <sheetName val="FoF"/>
      <sheetName val="AnM"/>
      <sheetName val="PIN"/>
      <sheetName val="Cht"/>
      <sheetName val="MONA"/>
      <sheetName val="Old"/>
      <sheetName val="Ch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umptions"/>
      <sheetName val="GDP by Expenditure"/>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Q1"/>
      <sheetName val="Q3"/>
      <sheetName val="Q4"/>
      <sheetName val="Q5"/>
      <sheetName val="Q6"/>
      <sheetName val="Q7"/>
      <sheetName val="Micro"/>
      <sheetName val="QQ"/>
      <sheetName val="DA"/>
      <sheetName val="Q2"/>
      <sheetName val="QC"/>
      <sheetName val="WDQP"/>
      <sheetName val="QQ1"/>
      <sheetName val="QQ2"/>
      <sheetName val="QQ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1995 RoW"/>
      <sheetName val="1995 CIS"/>
      <sheetName val="1996 RoW"/>
      <sheetName val="1997 RoW"/>
      <sheetName val="1997 CIS"/>
      <sheetName val="1998 RoW"/>
      <sheetName val="1998 CIS"/>
      <sheetName val="1995 BoP"/>
      <sheetName val="1996 BoP"/>
      <sheetName val="1996 CIS"/>
      <sheetName val="BoP NBM"/>
      <sheetName val="ControlSheet"/>
      <sheetName val="2000-Iquarter"/>
      <sheetName val="2000-IIquarter"/>
      <sheetName val="2000-IIIquarter"/>
      <sheetName val="MoldovaChart"/>
      <sheetName val="houston vs. pre PC"/>
      <sheetName val="943"/>
      <sheetName val="tom"/>
      <sheetName val="BOP 2000"/>
      <sheetName val="2000"/>
      <sheetName val="BP 1999"/>
      <sheetName val="Houston terms"/>
      <sheetName val="debt-2002"/>
      <sheetName val="DSP for IMF 2000 - 2002"/>
      <sheetName val="Pronostic 2001"/>
      <sheetName val="Table BOARD trans gaz"/>
      <sheetName val="Table BOARD gaz"/>
      <sheetName val="Table BOARD trans"/>
      <sheetName val="Bef PC"/>
      <sheetName val="aka-kfw"/>
      <sheetName val="Sheet1 (2)"/>
      <sheetName val="Debt Service 2001  board"/>
      <sheetName val="Debt Service 2001 "/>
      <sheetName val="ifad"/>
      <sheetName val="eu"/>
      <sheetName val="ebrd"/>
      <sheetName val="creditors before PC "/>
      <sheetName val="gazprom"/>
      <sheetName val="table euro"/>
      <sheetName val="Table 13"/>
      <sheetName val="Table Y"/>
      <sheetName val="Summary Naples"/>
      <sheetName val="Summary Houston"/>
      <sheetName val="NEWDEBTAPC"/>
      <sheetName val="Debt Service us"/>
      <sheetName val="Debt Service"/>
      <sheetName val="NEWDEBTBPC"/>
      <sheetName val="Sheet1"/>
      <sheetName val="byCred"/>
      <sheetName val="commercial"/>
      <sheetName val="gap"/>
      <sheetName val="NEW-IDA"/>
      <sheetName val="NEW-IMF"/>
      <sheetName val="imf"/>
      <sheetName val="NEW-OTHMULT"/>
      <sheetName val="NEW-BIL"/>
      <sheetName val="TRiangle imf"/>
      <sheetName val="Moldova Table25"/>
      <sheetName val="Ron"/>
      <sheetName val="Triangle private"/>
      <sheetName val="private debt"/>
      <sheetName val="naples stock 2000"/>
      <sheetName val="projections4"/>
      <sheetName val="projections3"/>
      <sheetName val="Pronostic 2002opt"/>
      <sheetName val="eurobond"/>
      <sheetName val="macro input"/>
      <sheetName val="trade projections"/>
      <sheetName val="Complete Data Set (quarterly)"/>
      <sheetName val="Sheet2"/>
      <sheetName val="2001- I quarter"/>
      <sheetName val="MDA_2390_PERM"/>
      <sheetName val="Tresury"/>
      <sheetName val="External"/>
      <sheetName val="Complete Data Set (annual)"/>
      <sheetName val=" weo assumptions"/>
      <sheetName val="summary BOP"/>
      <sheetName val="Capacity"/>
      <sheetName val="2001 prel"/>
      <sheetName val="DSP-Proj-2002"/>
      <sheetName val="PDSP-2002-2027-ANNUALY"/>
      <sheetName val="DSP-1992-2020"/>
      <sheetName val="Pronostic 2001opt"/>
      <sheetName val="Financing"/>
      <sheetName val="dsa base case"/>
      <sheetName val="dsa output"/>
      <sheetName val="energy trg"/>
      <sheetName val="Table old"/>
      <sheetName val="after paris club houston"/>
      <sheetName val="copy"/>
      <sheetName val="1997 BoP"/>
      <sheetName val="BP 1997"/>
      <sheetName val="1998 BoP"/>
      <sheetName val="BP 1998"/>
      <sheetName val="pron01-04 opt"/>
      <sheetName val="Standart"/>
      <sheetName val="gazprom1"/>
      <sheetName val="Sheet3"/>
      <sheetName val="deal"/>
      <sheetName val="rescheduling"/>
      <sheetName val="Sheet4"/>
      <sheetName val="after pc naples flow"/>
      <sheetName val="EU2DATABASE"/>
      <sheetName val="2002"/>
      <sheetName val="BoP_IMF"/>
      <sheetName val=" medium term "/>
      <sheetName val="Houston"/>
      <sheetName val="Naples"/>
      <sheetName val="after pc naples stock"/>
      <sheetName val="naples stock 2002"/>
      <sheetName val="DSA"/>
      <sheetName val="Debt"/>
      <sheetName val="Summary Bef PC"/>
      <sheetName val="Table board"/>
      <sheetName val="percentange change"/>
      <sheetName val="Table 7"/>
      <sheetName val="WEO"/>
      <sheetName val="Demfast 98"/>
      <sheetName val="Vulnerability"/>
      <sheetName val="DebtPro"/>
      <sheetName val="FP Model Input"/>
      <sheetName val="Mona"/>
      <sheetName val="Sample"/>
      <sheetName val="debt indicators"/>
      <sheetName val="Fig1Panel1"/>
      <sheetName val="Fig1Panel2"/>
      <sheetName val="Fig1Panel3"/>
      <sheetName val="Fig1Panel4"/>
      <sheetName val="Panel1"/>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s_adj"/>
      <sheetName val="Bask_fd"/>
      <sheetName val="Bask_all"/>
      <sheetName val="food_frt"/>
      <sheetName val="exch_r"/>
      <sheetName val="gr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Status"/>
      <sheetName val="RED98DATA"/>
      <sheetName val="FIG_MDATA"/>
      <sheetName val="Macro. Ind."/>
      <sheetName val="CPI"/>
      <sheetName val="Wages"/>
      <sheetName val="Exch.Rate"/>
      <sheetName val="Pub.Fin."/>
      <sheetName val="Exp.Lend"/>
      <sheetName val="Prices.Exch.Money"/>
      <sheetName val="Currency&amp;MM"/>
      <sheetName val="NEER2"/>
      <sheetName val="REER2"/>
      <sheetName val="reer_neer2"/>
      <sheetName val="REER"/>
      <sheetName val="NEER3"/>
      <sheetName val="REER3"/>
      <sheetName val="Work"/>
      <sheetName val="Revenue"/>
      <sheetName val="T-bills"/>
      <sheetName val="7-day"/>
      <sheetName val="30-day"/>
      <sheetName val="90-day"/>
      <sheetName val="Int.Rate"/>
      <sheetName val="exchrate"/>
      <sheetName val="Fig14monthly"/>
      <sheetName val="BoP_data"/>
      <sheetName val="BoP_Russia"/>
      <sheetName val="Ext.debt"/>
      <sheetName val="Tab3_AVG_IR"/>
      <sheetName val="Tab2_91-day"/>
      <sheetName val="Tab1_28"/>
      <sheetName val="T-bills2"/>
      <sheetName val="WORKAREA---&gt;"/>
      <sheetName val="NEER"/>
      <sheetName val="Fig14a"/>
      <sheetName val="Fig14b"/>
      <sheetName val="Fig8n"/>
      <sheetName val="Fig_tb91"/>
      <sheetName val="Fig8OLD"/>
      <sheetName val="Fig10X"/>
      <sheetName val="Fig_tb28_91"/>
      <sheetName val="Fig_AVGIRALL"/>
      <sheetName val="FigTB_all"/>
      <sheetName val="Fig_tb28"/>
      <sheetName val="Fig_AVGIR28"/>
      <sheetName val="Fig_AVGIR91"/>
      <sheetName val="Fig_out91"/>
      <sheetName val="Fig-out28"/>
      <sheetName val="Fig_neer"/>
      <sheetName val="Fig_reer"/>
      <sheetName val="Fig1p2"/>
      <sheetName val="Fig1p3"/>
      <sheetName val="Fig1p4"/>
      <sheetName val="Fig2old"/>
      <sheetName val="Fig2p1"/>
      <sheetName val="Fig2p2"/>
      <sheetName val="Fig2p3"/>
      <sheetName val="Fig3p1"/>
      <sheetName val="Fig3p2"/>
      <sheetName val="Fig5p1"/>
      <sheetName val="Fig5p2"/>
      <sheetName val="Fig5p3"/>
      <sheetName val="Fig4x"/>
      <sheetName val="Fig5p4"/>
      <sheetName val="Fig6p1"/>
      <sheetName val="Fig6p2"/>
      <sheetName val="Fig6p3"/>
      <sheetName val="Fig6p4"/>
      <sheetName val="Fig8p1"/>
      <sheetName val="Fig8p2"/>
      <sheetName val="Fig1p2."/>
      <sheetName val="Fig1x"/>
      <sheetName val="Fig12old"/>
      <sheetName val="Fig2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Definitions"/>
      <sheetName val="Introduction"/>
      <sheetName val="Sheet1"/>
      <sheetName val="A_Current_Data"/>
      <sheetName val="A_Previous_Data"/>
      <sheetName val="Q_Current_Data"/>
      <sheetName val="Q_Previous_Data"/>
      <sheetName val="Weights_Data"/>
      <sheetName val="Compare_(Non-Euro)"/>
      <sheetName val="Annual_(Non-Euro)"/>
      <sheetName val="Quarterly_(Non-Euro)"/>
      <sheetName val="Weights_(Non-Euro)"/>
      <sheetName val="A_Current_Data_(Non-Euro)"/>
      <sheetName val="A_Previous_Data_(Non-Euro)"/>
      <sheetName val="Q_Current_Data_(Non-Euro)"/>
      <sheetName val="Q_Previous_Data_(Non-Euro)"/>
      <sheetName val="Weights_Data_(Non-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heck"/>
      <sheetName val="DA"/>
      <sheetName val="Micro"/>
      <sheetName val="Q1"/>
      <sheetName val="Q2"/>
      <sheetName val="Q3"/>
      <sheetName val="Q4"/>
      <sheetName val="Q5"/>
      <sheetName val="Q6"/>
      <sheetName val="Q7"/>
      <sheetName val="QQ"/>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SUPPORT"/>
      <sheetName val="2002"/>
      <sheetName val="200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zprom1"/>
      <sheetName val="Triangle private"/>
      <sheetName val="energy trg"/>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rian"/>
      <sheetName val="A5"/>
      <sheetName val="debt stock table"/>
      <sheetName val="Aggregate "/>
      <sheetName val="03-05 previous"/>
      <sheetName val="new disbursements assumption"/>
      <sheetName val="BOP"/>
      <sheetName val="Disrbursments"/>
      <sheetName val="Sheet1"/>
      <sheetName val="Table debt service"/>
      <sheetName val="Aid"/>
      <sheetName val="Triangle arrears interests"/>
      <sheetName val="copydebt service"/>
      <sheetName val="Obligations "/>
      <sheetName val="Triangle lower ceilings"/>
      <sheetName val="Stress_Depreciation"/>
      <sheetName val="Stress_Combined"/>
      <sheetName val="Stress_CAB"/>
      <sheetName val="Stress_deflator"/>
      <sheetName val="Stress_GDP"/>
      <sheetName val="Stress_irate"/>
      <sheetName val="Stress_base"/>
      <sheetName val="Table_GEF"/>
      <sheetName val="Table"/>
      <sheetName val="Input_external"/>
      <sheetName val="NETpv"/>
      <sheetName val="Triangle arrears"/>
      <sheetName val="Stock arrears"/>
      <sheetName val="arrears"/>
      <sheetName val="Trian.new non-conc.disbur"/>
      <sheetName val="Instructions"/>
      <sheetName val="Aggregate previous"/>
      <sheetName val="debt stock"/>
      <sheetName val="private debt triangle"/>
      <sheetName val="00-02"/>
      <sheetName val="2002"/>
      <sheetName val="Input"/>
      <sheetName val="Goods"/>
      <sheetName val="ouput fiscal"/>
      <sheetName val="Table BOP  presenation"/>
      <sheetName val="TradeProj"/>
      <sheetName val="Services"/>
      <sheetName val="FDI, incl Privatization"/>
      <sheetName val="Capital"/>
      <sheetName val="private debt"/>
      <sheetName val="Disbursements2003"/>
      <sheetName val="03-05"/>
      <sheetName val="06-08"/>
      <sheetName val="09-11"/>
      <sheetName val="12-13"/>
      <sheetName val="Debt"/>
      <sheetName val="Output real"/>
      <sheetName val="rescheduling"/>
      <sheetName val="IMF disb"/>
      <sheetName val="Prog Finance"/>
      <sheetName val="X-budget"/>
      <sheetName val="Table Fin req"/>
      <sheetName val="PC-cap"/>
      <sheetName val="RED-tb26"/>
      <sheetName val="RED-tb27-30"/>
      <sheetName val="RED-tb27-30 (2)"/>
      <sheetName val="RED-tb31"/>
      <sheetName val="Sustainability Input"/>
      <sheetName val="9 monthsbop"/>
      <sheetName val="Table Fin req "/>
      <sheetName val="Q5"/>
      <sheetName val="ControlSheet"/>
      <sheetName val="Q6"/>
      <sheetName val="Q7"/>
      <sheetName val="Sheet1 (2)"/>
      <sheetName val="BOP formatted"/>
      <sheetName val="deflators and volume"/>
      <sheetName val="table  "/>
      <sheetName val="BOP GDP"/>
      <sheetName val="Sheet1 (3)"/>
      <sheetName val="table deflat and volume  "/>
      <sheetName val="Stock april"/>
      <sheetName val="09-10"/>
      <sheetName val="Output for charts_BOP"/>
      <sheetName val="out_real"/>
      <sheetName val="imf new borrowing"/>
      <sheetName val="debt service of arrears"/>
      <sheetName val="ouput marian"/>
      <sheetName val="FDI"/>
      <sheetName val="input pier"/>
      <sheetName val="Output for charts_trade"/>
      <sheetName val="Disb 2004"/>
      <sheetName val="BOP formatted EU"/>
      <sheetName val="WEOQ5"/>
      <sheetName val="WEOQ6"/>
      <sheetName val="WEOQ7"/>
      <sheetName val="Table Fin req  EU"/>
      <sheetName val="IMF "/>
      <sheetName val="out-DSA"/>
      <sheetName val="out fiscal"/>
      <sheetName val="BOP table"/>
      <sheetName val="Main"/>
      <sheetName val="chart "/>
      <sheetName val="disb MT"/>
      <sheetName val="Trian. non-conc.disb"/>
      <sheetName val="Disb.proj"/>
      <sheetName val="Dbt.Serv"/>
      <sheetName val="DS of arrears"/>
      <sheetName val="Fin req"/>
      <sheetName val="BOP Euro"/>
      <sheetName val="IMF  REDLINE"/>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OC"/>
      <sheetName val="Monthly"/>
      <sheetName val="Basket"/>
      <sheetName val="cpi_SA"/>
      <sheetName val="SA_HP"/>
      <sheetName val="Annual"/>
      <sheetName val="E"/>
      <sheetName val="SA CPI Fig."/>
      <sheetName val="SA HP Fig."/>
      <sheetName val="Chart1"/>
      <sheetName val="Chart2"/>
      <sheetName val="ControlSheet"/>
      <sheetName val="Module1"/>
      <sheetName val="HP-filt 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gues"/>
      <sheetName val="FMN1.1"/>
      <sheetName val="funks"/>
      <sheetName val="Ne % ndaj GDP"/>
      <sheetName val="Buxh_kons"/>
      <sheetName val="Krahasim me planin"/>
      <sheetName val="Funk94-97"/>
      <sheetName val="Shp_minis"/>
      <sheetName val="Shp_min"/>
      <sheetName val="shp_rreth"/>
      <sheetName val="Rrethet"/>
      <sheetName val="Inv-1"/>
      <sheetName val="Ardh-pa-tansf"/>
      <sheetName val="ardh"/>
      <sheetName val="tat_dog94_97"/>
      <sheetName val="tat_dog "/>
      <sheetName val="Deficiti"/>
      <sheetName val="deficiti (2)"/>
      <sheetName val="Borxhi ne vite"/>
      <sheetName val="borxh_b"/>
      <sheetName val="2006-reg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p_Tbl1"/>
      <sheetName val="Sheet1"/>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i-cpi"/>
      <sheetName val="kursi"/>
      <sheetName val="Fillestare e Mozes"/>
      <sheetName val="Fillestare Lokali"/>
      <sheetName val="Pasqyra Fiskale"/>
      <sheetName val="FMN1.1"/>
      <sheetName val="% ndaj PBB"/>
      <sheetName val="Sheet1"/>
      <sheetName val="Buxheti i Konsoliduar 2007"/>
      <sheetName val="Te ardhura Tatime&amp;Dogana"/>
      <sheetName val="Shpenzime.Klas.Funksional"/>
      <sheetName val="FUNKSIONAL"/>
      <sheetName val="Fakt_Plan progresiv"/>
      <sheetName val="Fatk_Plan mujor"/>
      <sheetName val="Klas.Ekonomik Te ardhurat"/>
      <sheetName val="Shpenzime.Klas.Institucional"/>
      <sheetName val="Shpenzime.Sipas.Rretheve"/>
      <sheetName val="Shpenzime per Investime"/>
      <sheetName val="Deficiti"/>
      <sheetName val="Borxhi i Brendshem"/>
      <sheetName val="MINISTRI"/>
      <sheetName val="bb"/>
      <sheetName val="bb 6-mujori 2007"/>
      <sheetName val="funksionali sipas issh"/>
      <sheetName val="Shp_min (2) sipas ISSH"/>
      <sheetName val="invest"/>
      <sheetName val="defi"/>
      <sheetName val="DISTRIKT"/>
      <sheetName val="treg_kr"/>
      <sheetName val="Totaltax"/>
      <sheetName val="kontroll"/>
      <sheetName val="Klas.Ekonomik Te ardhurat (2)"/>
      <sheetName val="Treg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2:M34"/>
  <sheetViews>
    <sheetView zoomScale="106" zoomScaleNormal="106" zoomScalePageLayoutView="106" workbookViewId="0">
      <pane xSplit="2" ySplit="10" topLeftCell="C67" activePane="bottomRight" state="frozen"/>
      <selection pane="topRight" activeCell="C1" sqref="C1"/>
      <selection pane="bottomLeft" activeCell="A11" sqref="A11"/>
      <selection pane="bottomRight" activeCell="A35" sqref="A35:XFD63"/>
    </sheetView>
  </sheetViews>
  <sheetFormatPr defaultColWidth="9.140625" defaultRowHeight="15"/>
  <cols>
    <col min="1" max="1" width="12.85546875" style="14" customWidth="1"/>
    <col min="2" max="2" width="29.42578125" style="14" customWidth="1"/>
    <col min="3" max="3" width="18" style="14" customWidth="1"/>
    <col min="4" max="4" width="14.7109375" style="15" customWidth="1"/>
    <col min="5" max="5" width="18.5703125" style="15" customWidth="1"/>
    <col min="6" max="6" width="15.140625" style="15" customWidth="1"/>
    <col min="7" max="7" width="16" style="15" customWidth="1"/>
    <col min="8" max="8" width="15.140625" style="15" customWidth="1"/>
    <col min="9" max="9" width="20.28515625" style="15" customWidth="1"/>
    <col min="10" max="10" width="20.5703125" style="14" customWidth="1"/>
    <col min="11" max="11" width="13.140625" style="14" customWidth="1"/>
    <col min="12" max="12" width="17.5703125" style="14" customWidth="1"/>
    <col min="13" max="13" width="11.5703125" style="14" customWidth="1"/>
    <col min="14" max="16384" width="9.140625" style="14"/>
  </cols>
  <sheetData>
    <row r="2" spans="1:13" s="11" customFormat="1">
      <c r="A2" s="292" t="s">
        <v>0</v>
      </c>
      <c r="D2" s="12"/>
      <c r="E2" s="12"/>
      <c r="F2" s="12"/>
      <c r="G2" s="12"/>
      <c r="H2" s="12"/>
      <c r="I2" s="12"/>
    </row>
    <row r="3" spans="1:13">
      <c r="A3" s="13"/>
    </row>
    <row r="4" spans="1:13" ht="15.75" thickBot="1">
      <c r="A4" s="432" t="s">
        <v>1</v>
      </c>
    </row>
    <row r="5" spans="1:13" ht="15.75" thickBot="1">
      <c r="A5" s="442"/>
      <c r="B5" s="443"/>
      <c r="C5" s="443"/>
      <c r="D5" s="444"/>
      <c r="E5" s="444"/>
      <c r="F5" s="444"/>
      <c r="G5" s="444"/>
      <c r="H5" s="444"/>
      <c r="I5" s="445"/>
      <c r="J5" s="443"/>
      <c r="K5" s="443"/>
      <c r="L5" s="446" t="s">
        <v>2</v>
      </c>
      <c r="M5" s="447"/>
    </row>
    <row r="6" spans="1:13" ht="15.75" thickBot="1">
      <c r="A6" s="441" t="s">
        <v>3</v>
      </c>
      <c r="B6" s="798" t="s">
        <v>4</v>
      </c>
      <c r="C6" s="799"/>
      <c r="D6" s="799"/>
      <c r="E6" s="799"/>
      <c r="F6" s="799"/>
      <c r="G6" s="741" t="s">
        <v>5</v>
      </c>
      <c r="H6" s="800" t="s">
        <v>6</v>
      </c>
      <c r="I6" s="800"/>
      <c r="J6" s="800"/>
      <c r="K6" s="800"/>
      <c r="L6" s="800"/>
      <c r="M6" s="801"/>
    </row>
    <row r="7" spans="1:13">
      <c r="A7" s="802" t="s">
        <v>7</v>
      </c>
      <c r="B7" s="803"/>
      <c r="C7" s="796" t="s">
        <v>8</v>
      </c>
      <c r="D7" s="797"/>
      <c r="E7" s="797"/>
      <c r="F7" s="797"/>
      <c r="G7" s="797"/>
      <c r="H7" s="797"/>
      <c r="I7" s="797"/>
      <c r="J7" s="740"/>
      <c r="K7" s="293"/>
      <c r="L7" s="293"/>
      <c r="M7" s="294"/>
    </row>
    <row r="8" spans="1:13" ht="29.25" customHeight="1">
      <c r="A8" s="804"/>
      <c r="B8" s="805"/>
      <c r="C8" s="808" t="s">
        <v>9</v>
      </c>
      <c r="D8" s="809"/>
      <c r="E8" s="810" t="s">
        <v>10</v>
      </c>
      <c r="F8" s="811"/>
      <c r="G8" s="808" t="s">
        <v>10</v>
      </c>
      <c r="H8" s="811"/>
      <c r="I8" s="718" t="s">
        <v>11</v>
      </c>
      <c r="J8" s="812" t="s">
        <v>11</v>
      </c>
      <c r="K8" s="813"/>
      <c r="L8" s="792" t="s">
        <v>12</v>
      </c>
      <c r="M8" s="794" t="s">
        <v>13</v>
      </c>
    </row>
    <row r="9" spans="1:13" ht="42" customHeight="1">
      <c r="A9" s="804"/>
      <c r="B9" s="805"/>
      <c r="C9" s="295" t="s">
        <v>14</v>
      </c>
      <c r="D9" s="626" t="s">
        <v>15</v>
      </c>
      <c r="E9" s="730" t="s">
        <v>16</v>
      </c>
      <c r="F9" s="296" t="s">
        <v>15</v>
      </c>
      <c r="G9" s="295" t="s">
        <v>17</v>
      </c>
      <c r="H9" s="296" t="s">
        <v>15</v>
      </c>
      <c r="I9" s="297" t="s">
        <v>18</v>
      </c>
      <c r="J9" s="569" t="s">
        <v>19</v>
      </c>
      <c r="K9" s="296" t="s">
        <v>15</v>
      </c>
      <c r="L9" s="793"/>
      <c r="M9" s="795"/>
    </row>
    <row r="10" spans="1:13" ht="17.25" customHeight="1">
      <c r="A10" s="806"/>
      <c r="B10" s="807"/>
      <c r="C10" s="298" t="s">
        <v>20</v>
      </c>
      <c r="D10" s="298" t="s">
        <v>21</v>
      </c>
      <c r="E10" s="731" t="s">
        <v>22</v>
      </c>
      <c r="F10" s="299" t="s">
        <v>23</v>
      </c>
      <c r="G10" s="299" t="s">
        <v>24</v>
      </c>
      <c r="H10" s="299" t="s">
        <v>25</v>
      </c>
      <c r="I10" s="299" t="s">
        <v>26</v>
      </c>
      <c r="J10" s="300" t="s">
        <v>27</v>
      </c>
      <c r="K10" s="300" t="s">
        <v>28</v>
      </c>
      <c r="L10" s="301" t="s">
        <v>29</v>
      </c>
      <c r="M10" s="302" t="s">
        <v>30</v>
      </c>
    </row>
    <row r="11" spans="1:13" ht="29.25">
      <c r="A11" s="719" t="s">
        <v>31</v>
      </c>
      <c r="B11" s="139" t="s">
        <v>32</v>
      </c>
      <c r="C11" s="140">
        <v>39128</v>
      </c>
      <c r="D11" s="303">
        <f>C11/C14</f>
        <v>1</v>
      </c>
      <c r="E11" s="732">
        <v>63370</v>
      </c>
      <c r="F11" s="511">
        <f>E11/E14</f>
        <v>1</v>
      </c>
      <c r="G11" s="141">
        <v>63570</v>
      </c>
      <c r="H11" s="303">
        <v>1</v>
      </c>
      <c r="I11" s="141">
        <f>G11-E11</f>
        <v>200</v>
      </c>
      <c r="J11" s="629">
        <v>10800</v>
      </c>
      <c r="K11" s="303">
        <v>1</v>
      </c>
      <c r="L11" s="141">
        <f>G11-J11</f>
        <v>52770</v>
      </c>
      <c r="M11" s="768">
        <f>J11/G11</f>
        <v>0.16989145823501653</v>
      </c>
    </row>
    <row r="12" spans="1:13" ht="22.5" customHeight="1">
      <c r="A12" s="138"/>
      <c r="B12" s="142" t="s">
        <v>33</v>
      </c>
      <c r="C12" s="140">
        <f>C11</f>
        <v>39128</v>
      </c>
      <c r="D12" s="303">
        <f>C12/C14</f>
        <v>1</v>
      </c>
      <c r="E12" s="732">
        <v>63370</v>
      </c>
      <c r="F12" s="511">
        <f>E12/E14</f>
        <v>1</v>
      </c>
      <c r="G12" s="141">
        <v>63570</v>
      </c>
      <c r="H12" s="303">
        <v>1</v>
      </c>
      <c r="I12" s="141">
        <f>G12-E12</f>
        <v>200</v>
      </c>
      <c r="J12" s="629">
        <v>10800</v>
      </c>
      <c r="K12" s="303">
        <v>1</v>
      </c>
      <c r="L12" s="141">
        <f>G12-J12</f>
        <v>52770</v>
      </c>
      <c r="M12" s="768">
        <f>J12/G12</f>
        <v>0.16989145823501653</v>
      </c>
    </row>
    <row r="13" spans="1:13" ht="30" thickBot="1">
      <c r="A13" s="138"/>
      <c r="B13" s="176" t="s">
        <v>34</v>
      </c>
      <c r="C13" s="140">
        <v>0</v>
      </c>
      <c r="D13" s="140">
        <v>0</v>
      </c>
      <c r="E13" s="732">
        <v>0</v>
      </c>
      <c r="F13" s="141"/>
      <c r="G13" s="141">
        <v>0</v>
      </c>
      <c r="H13" s="140">
        <v>0</v>
      </c>
      <c r="I13" s="141">
        <v>0</v>
      </c>
      <c r="J13" s="141">
        <v>0</v>
      </c>
      <c r="K13" s="140"/>
      <c r="L13" s="145">
        <v>0</v>
      </c>
      <c r="M13" s="768">
        <v>0</v>
      </c>
    </row>
    <row r="14" spans="1:13" ht="14.25" customHeight="1" thickBot="1">
      <c r="A14" s="174" t="s">
        <v>35</v>
      </c>
      <c r="B14" s="175"/>
      <c r="C14" s="126">
        <f>C12+C13</f>
        <v>39128</v>
      </c>
      <c r="D14" s="304"/>
      <c r="E14" s="733">
        <f t="shared" ref="E14:J14" si="0">E12+E13</f>
        <v>63370</v>
      </c>
      <c r="F14" s="734"/>
      <c r="G14" s="126">
        <f t="shared" si="0"/>
        <v>63570</v>
      </c>
      <c r="H14" s="304"/>
      <c r="I14" s="126">
        <f t="shared" si="0"/>
        <v>200</v>
      </c>
      <c r="J14" s="204">
        <f t="shared" si="0"/>
        <v>10800</v>
      </c>
      <c r="K14" s="304"/>
      <c r="L14" s="126">
        <f>L12+L13</f>
        <v>52770</v>
      </c>
      <c r="M14" s="769">
        <f>J14/G14</f>
        <v>0.16989145823501653</v>
      </c>
    </row>
    <row r="15" spans="1:13" s="132" customFormat="1" ht="19.5" customHeight="1">
      <c r="A15" s="720" t="s">
        <v>36</v>
      </c>
      <c r="C15" s="131"/>
      <c r="D15" s="723"/>
      <c r="E15" s="742"/>
      <c r="F15" s="742"/>
      <c r="G15" s="742"/>
      <c r="H15" s="742"/>
      <c r="I15" s="742"/>
      <c r="J15" s="742"/>
      <c r="K15" s="742"/>
      <c r="L15" s="742"/>
      <c r="M15" s="744"/>
    </row>
    <row r="16" spans="1:13" ht="29.25" customHeight="1">
      <c r="A16" s="721" t="s">
        <v>37</v>
      </c>
      <c r="B16" s="722" t="s">
        <v>38</v>
      </c>
      <c r="C16" s="127"/>
      <c r="D16" s="724"/>
      <c r="E16" s="743"/>
      <c r="F16" s="745"/>
      <c r="G16" s="743"/>
      <c r="H16" s="745"/>
      <c r="I16" s="743"/>
      <c r="J16" s="743"/>
      <c r="K16" s="746"/>
      <c r="L16" s="747"/>
      <c r="M16" s="394"/>
    </row>
    <row r="17" spans="1:13" s="16" customFormat="1" ht="24.75" customHeight="1">
      <c r="A17" s="134">
        <v>600</v>
      </c>
      <c r="B17" s="149" t="s">
        <v>39</v>
      </c>
      <c r="C17" s="750">
        <v>20849</v>
      </c>
      <c r="D17" s="725">
        <f>C17/C14</f>
        <v>0.532840932324678</v>
      </c>
      <c r="E17" s="735">
        <v>29531</v>
      </c>
      <c r="F17" s="201">
        <f>E17/E14</f>
        <v>0.46600915259586556</v>
      </c>
      <c r="G17" s="150">
        <v>29531</v>
      </c>
      <c r="H17" s="201">
        <f>G17/G14</f>
        <v>0.46454302343872894</v>
      </c>
      <c r="I17" s="150">
        <f>G17-E17</f>
        <v>0</v>
      </c>
      <c r="J17" s="150">
        <v>7015</v>
      </c>
      <c r="K17" s="200">
        <f>J17/J14</f>
        <v>0.64953703703703702</v>
      </c>
      <c r="L17" s="190">
        <f>G17-J17</f>
        <v>22516</v>
      </c>
      <c r="M17" s="154">
        <f>J17/G17</f>
        <v>0.23754698452473672</v>
      </c>
    </row>
    <row r="18" spans="1:13">
      <c r="A18" s="136">
        <v>601</v>
      </c>
      <c r="B18" s="137" t="s">
        <v>40</v>
      </c>
      <c r="C18" s="750">
        <v>3460</v>
      </c>
      <c r="D18" s="725">
        <f>C18/C14</f>
        <v>8.8427724391739931E-2</v>
      </c>
      <c r="E18" s="736">
        <v>4839</v>
      </c>
      <c r="F18" s="197">
        <f>E18/E14</f>
        <v>7.6361054126558303E-2</v>
      </c>
      <c r="G18" s="148">
        <v>4839</v>
      </c>
      <c r="H18" s="203">
        <f>G18/G14</f>
        <v>7.6120811703633787E-2</v>
      </c>
      <c r="I18" s="150">
        <f t="shared" ref="I18:I34" si="1">G18-E18</f>
        <v>0</v>
      </c>
      <c r="J18" s="148">
        <v>1162</v>
      </c>
      <c r="K18" s="205">
        <f>J18/J14</f>
        <v>0.10759259259259259</v>
      </c>
      <c r="L18" s="190">
        <f>G18-J18</f>
        <v>3677</v>
      </c>
      <c r="M18" s="154">
        <f t="shared" ref="M18:M33" si="2">J18/G18</f>
        <v>0.2401322587311428</v>
      </c>
    </row>
    <row r="19" spans="1:13">
      <c r="A19" s="136">
        <v>602</v>
      </c>
      <c r="B19" s="137" t="s">
        <v>41</v>
      </c>
      <c r="C19" s="750">
        <v>13221</v>
      </c>
      <c r="D19" s="725">
        <f>C19/C14</f>
        <v>0.3378910243304028</v>
      </c>
      <c r="E19" s="736">
        <v>22000</v>
      </c>
      <c r="F19" s="197">
        <f>E19/E14</f>
        <v>0.34716742938298878</v>
      </c>
      <c r="G19" s="148">
        <v>22000</v>
      </c>
      <c r="H19" s="203">
        <f>G19/G14</f>
        <v>0.3460751927009596</v>
      </c>
      <c r="I19" s="150">
        <f t="shared" si="1"/>
        <v>0</v>
      </c>
      <c r="J19" s="148">
        <v>2620</v>
      </c>
      <c r="K19" s="205">
        <f>J19/J14</f>
        <v>0.24259259259259258</v>
      </c>
      <c r="L19" s="190">
        <f>G19-J19</f>
        <v>19380</v>
      </c>
      <c r="M19" s="154">
        <f t="shared" si="2"/>
        <v>0.11909090909090909</v>
      </c>
    </row>
    <row r="20" spans="1:13">
      <c r="A20" s="136">
        <v>603</v>
      </c>
      <c r="B20" s="137" t="s">
        <v>42</v>
      </c>
      <c r="C20" s="147">
        <f>'Aneksi nr.2'!C12</f>
        <v>0</v>
      </c>
      <c r="D20" s="725">
        <f>C20/C14</f>
        <v>0</v>
      </c>
      <c r="E20" s="736">
        <f>'Aneksi nr.2'!E12</f>
        <v>0</v>
      </c>
      <c r="F20" s="197">
        <f>E20/E14</f>
        <v>0</v>
      </c>
      <c r="G20" s="148">
        <f>'Aneksi nr.2'!G12</f>
        <v>0</v>
      </c>
      <c r="H20" s="203">
        <f>G20/G14</f>
        <v>0</v>
      </c>
      <c r="I20" s="150">
        <f t="shared" si="1"/>
        <v>0</v>
      </c>
      <c r="J20" s="151">
        <v>0</v>
      </c>
      <c r="K20" s="205">
        <f>J20/J14</f>
        <v>0</v>
      </c>
      <c r="L20" s="190">
        <f t="shared" ref="L20:L33" si="3">G20-J20</f>
        <v>0</v>
      </c>
      <c r="M20" s="154" t="e">
        <f t="shared" si="2"/>
        <v>#DIV/0!</v>
      </c>
    </row>
    <row r="21" spans="1:13" ht="15.75" customHeight="1">
      <c r="A21" s="136">
        <v>604</v>
      </c>
      <c r="B21" s="137" t="s">
        <v>43</v>
      </c>
      <c r="C21" s="147">
        <f>'Aneksi nr.2'!C13</f>
        <v>0</v>
      </c>
      <c r="D21" s="725">
        <f>C21/C14</f>
        <v>0</v>
      </c>
      <c r="E21" s="736">
        <v>2000</v>
      </c>
      <c r="F21" s="197">
        <f>E21/E14</f>
        <v>3.1560675398453523E-2</v>
      </c>
      <c r="G21" s="146">
        <v>2000</v>
      </c>
      <c r="H21" s="203">
        <f>G21/G14</f>
        <v>3.1461381154632685E-2</v>
      </c>
      <c r="I21" s="150">
        <f t="shared" si="1"/>
        <v>0</v>
      </c>
      <c r="J21" s="151">
        <v>0</v>
      </c>
      <c r="K21" s="205">
        <f>J21/J14</f>
        <v>0</v>
      </c>
      <c r="L21" s="190">
        <f>G21-J21</f>
        <v>2000</v>
      </c>
      <c r="M21" s="154">
        <f t="shared" si="2"/>
        <v>0</v>
      </c>
    </row>
    <row r="22" spans="1:13" ht="15.75" customHeight="1">
      <c r="A22" s="136">
        <v>605</v>
      </c>
      <c r="B22" s="137" t="s">
        <v>44</v>
      </c>
      <c r="C22" s="147"/>
      <c r="D22" s="725">
        <f>C22/C14</f>
        <v>0</v>
      </c>
      <c r="E22" s="736"/>
      <c r="F22" s="197">
        <f>E22/E14</f>
        <v>0</v>
      </c>
      <c r="G22" s="146"/>
      <c r="H22" s="203">
        <f>G22/G14</f>
        <v>0</v>
      </c>
      <c r="I22" s="150">
        <f t="shared" si="1"/>
        <v>0</v>
      </c>
      <c r="J22" s="151">
        <v>0</v>
      </c>
      <c r="K22" s="205">
        <f>J22/J14</f>
        <v>0</v>
      </c>
      <c r="L22" s="190">
        <f t="shared" si="3"/>
        <v>0</v>
      </c>
      <c r="M22" s="154" t="e">
        <f t="shared" si="2"/>
        <v>#DIV/0!</v>
      </c>
    </row>
    <row r="23" spans="1:13" ht="17.25" customHeight="1">
      <c r="A23" s="136">
        <v>606</v>
      </c>
      <c r="B23" s="137" t="s">
        <v>45</v>
      </c>
      <c r="C23" s="147">
        <v>49</v>
      </c>
      <c r="D23" s="725">
        <f>C23/C14</f>
        <v>1.2523001431200163E-3</v>
      </c>
      <c r="E23" s="736">
        <v>0</v>
      </c>
      <c r="F23" s="197">
        <f>E23/E14</f>
        <v>0</v>
      </c>
      <c r="G23" s="146">
        <v>200</v>
      </c>
      <c r="H23" s="203">
        <f>G23/G14</f>
        <v>3.1461381154632689E-3</v>
      </c>
      <c r="I23" s="150">
        <f t="shared" si="1"/>
        <v>200</v>
      </c>
      <c r="J23" s="151">
        <v>3</v>
      </c>
      <c r="K23" s="205">
        <f>J23/J14</f>
        <v>2.7777777777777778E-4</v>
      </c>
      <c r="L23" s="190">
        <f>G23-J23</f>
        <v>197</v>
      </c>
      <c r="M23" s="154">
        <f t="shared" si="2"/>
        <v>1.4999999999999999E-2</v>
      </c>
    </row>
    <row r="24" spans="1:13">
      <c r="A24" s="191"/>
      <c r="B24" s="178" t="s">
        <v>46</v>
      </c>
      <c r="C24" s="180">
        <f>SUM(C17:C23)</f>
        <v>37579</v>
      </c>
      <c r="D24" s="726">
        <f>C24/C14</f>
        <v>0.96041198118994076</v>
      </c>
      <c r="E24" s="737">
        <f>SUM(E17:E23)</f>
        <v>58370</v>
      </c>
      <c r="F24" s="196">
        <f>E24/E14</f>
        <v>0.92109831150386623</v>
      </c>
      <c r="G24" s="192">
        <f>SUM(G17:G23)</f>
        <v>58570</v>
      </c>
      <c r="H24" s="199">
        <f>G24/G14</f>
        <v>0.92134654711341823</v>
      </c>
      <c r="I24" s="193">
        <f t="shared" si="1"/>
        <v>200</v>
      </c>
      <c r="J24" s="193">
        <f>SUM(J17:J23)</f>
        <v>10800</v>
      </c>
      <c r="K24" s="206">
        <f>J24/J14</f>
        <v>1</v>
      </c>
      <c r="L24" s="195">
        <f>G24-J24</f>
        <v>47770</v>
      </c>
      <c r="M24" s="184">
        <f>J24/G24</f>
        <v>0.18439474133515452</v>
      </c>
    </row>
    <row r="25" spans="1:13">
      <c r="A25" s="133">
        <v>230</v>
      </c>
      <c r="B25" s="137" t="s">
        <v>47</v>
      </c>
      <c r="C25" s="148">
        <f>'Aneksi nr.2'!C17</f>
        <v>0</v>
      </c>
      <c r="D25" s="727">
        <f>C25/C14</f>
        <v>0</v>
      </c>
      <c r="E25" s="736">
        <f>'Aneksi nr.2'!E17</f>
        <v>0</v>
      </c>
      <c r="F25" s="197">
        <f>E25/E14</f>
        <v>0</v>
      </c>
      <c r="G25" s="148">
        <f>'Aneksi nr.2'!G17</f>
        <v>0</v>
      </c>
      <c r="H25" s="197">
        <f>G25/G14</f>
        <v>0</v>
      </c>
      <c r="I25" s="150">
        <f t="shared" si="1"/>
        <v>0</v>
      </c>
      <c r="J25" s="146">
        <v>0</v>
      </c>
      <c r="K25" s="205">
        <f>J25/J14</f>
        <v>0</v>
      </c>
      <c r="L25" s="190">
        <f t="shared" si="3"/>
        <v>0</v>
      </c>
      <c r="M25" s="154" t="e">
        <f t="shared" si="2"/>
        <v>#DIV/0!</v>
      </c>
    </row>
    <row r="26" spans="1:13">
      <c r="A26" s="133">
        <v>231</v>
      </c>
      <c r="B26" s="137" t="s">
        <v>48</v>
      </c>
      <c r="C26" s="148">
        <v>1549</v>
      </c>
      <c r="D26" s="727">
        <f>C26/C14</f>
        <v>3.9588018810059293E-2</v>
      </c>
      <c r="E26" s="736">
        <v>5000</v>
      </c>
      <c r="F26" s="197">
        <f>E26/E14</f>
        <v>7.8901688496133812E-2</v>
      </c>
      <c r="G26" s="148">
        <v>5000</v>
      </c>
      <c r="H26" s="197">
        <f>G26/G14</f>
        <v>7.8653452886581723E-2</v>
      </c>
      <c r="I26" s="150">
        <f>G26-E26</f>
        <v>0</v>
      </c>
      <c r="J26" s="146">
        <v>0</v>
      </c>
      <c r="K26" s="205">
        <f>J26/J14</f>
        <v>0</v>
      </c>
      <c r="L26" s="190">
        <f t="shared" si="3"/>
        <v>5000</v>
      </c>
      <c r="M26" s="154">
        <f t="shared" si="2"/>
        <v>0</v>
      </c>
    </row>
    <row r="27" spans="1:13" ht="43.5">
      <c r="A27" s="191"/>
      <c r="B27" s="639" t="s">
        <v>49</v>
      </c>
      <c r="C27" s="192">
        <f>C25+C26</f>
        <v>1549</v>
      </c>
      <c r="D27" s="728">
        <f>C27/C14</f>
        <v>3.9588018810059293E-2</v>
      </c>
      <c r="E27" s="737">
        <f>E25+E26</f>
        <v>5000</v>
      </c>
      <c r="F27" s="196">
        <f>E27/E14</f>
        <v>7.8901688496133812E-2</v>
      </c>
      <c r="G27" s="192">
        <f>G25+G26</f>
        <v>5000</v>
      </c>
      <c r="H27" s="199">
        <f>G27/G14</f>
        <v>7.8653452886581723E-2</v>
      </c>
      <c r="I27" s="560">
        <f t="shared" si="1"/>
        <v>0</v>
      </c>
      <c r="J27" s="561">
        <f>J25+J26</f>
        <v>0</v>
      </c>
      <c r="K27" s="562">
        <f>J27/J14</f>
        <v>0</v>
      </c>
      <c r="L27" s="563">
        <f>G27-J27</f>
        <v>5000</v>
      </c>
      <c r="M27" s="187">
        <f t="shared" si="2"/>
        <v>0</v>
      </c>
    </row>
    <row r="28" spans="1:13">
      <c r="A28" s="136">
        <v>230</v>
      </c>
      <c r="B28" s="137" t="s">
        <v>47</v>
      </c>
      <c r="C28" s="148">
        <v>0</v>
      </c>
      <c r="D28" s="727">
        <f>C28/C14</f>
        <v>0</v>
      </c>
      <c r="E28" s="736">
        <f>'Aneksi nr.2'!E21</f>
        <v>0</v>
      </c>
      <c r="F28" s="197">
        <f>E28/E14</f>
        <v>0</v>
      </c>
      <c r="G28" s="148">
        <v>0</v>
      </c>
      <c r="H28" s="197">
        <f>G28/G14</f>
        <v>0</v>
      </c>
      <c r="I28" s="150">
        <f t="shared" si="1"/>
        <v>0</v>
      </c>
      <c r="J28" s="146">
        <v>0</v>
      </c>
      <c r="K28" s="205">
        <f>J28/J14</f>
        <v>0</v>
      </c>
      <c r="L28" s="190">
        <f t="shared" si="3"/>
        <v>0</v>
      </c>
      <c r="M28" s="154" t="e">
        <f t="shared" si="2"/>
        <v>#DIV/0!</v>
      </c>
    </row>
    <row r="29" spans="1:13">
      <c r="A29" s="136">
        <v>231</v>
      </c>
      <c r="B29" s="137" t="s">
        <v>48</v>
      </c>
      <c r="C29" s="148">
        <v>0</v>
      </c>
      <c r="D29" s="727">
        <f>C29/C14</f>
        <v>0</v>
      </c>
      <c r="E29" s="736">
        <f>'Aneksi nr.2'!E22</f>
        <v>0</v>
      </c>
      <c r="F29" s="197">
        <f>E29/E14</f>
        <v>0</v>
      </c>
      <c r="G29" s="148">
        <v>0</v>
      </c>
      <c r="H29" s="197">
        <f>G29/G14</f>
        <v>0</v>
      </c>
      <c r="I29" s="150">
        <f t="shared" si="1"/>
        <v>0</v>
      </c>
      <c r="J29" s="146">
        <v>0</v>
      </c>
      <c r="K29" s="205">
        <f>J29/J14</f>
        <v>0</v>
      </c>
      <c r="L29" s="190">
        <f t="shared" si="3"/>
        <v>0</v>
      </c>
      <c r="M29" s="154" t="e">
        <f t="shared" si="2"/>
        <v>#DIV/0!</v>
      </c>
    </row>
    <row r="30" spans="1:13" ht="29.25">
      <c r="A30" s="191"/>
      <c r="B30" s="179" t="s">
        <v>50</v>
      </c>
      <c r="C30" s="192">
        <f>C28+C29</f>
        <v>0</v>
      </c>
      <c r="D30" s="726">
        <f>C30/C14</f>
        <v>0</v>
      </c>
      <c r="E30" s="737">
        <f>E28+E29</f>
        <v>0</v>
      </c>
      <c r="F30" s="196">
        <f>E30/E14</f>
        <v>0</v>
      </c>
      <c r="G30" s="192">
        <v>0</v>
      </c>
      <c r="H30" s="199">
        <f>G30/G14</f>
        <v>0</v>
      </c>
      <c r="I30" s="193">
        <f t="shared" si="1"/>
        <v>0</v>
      </c>
      <c r="J30" s="180">
        <f>J28+J29</f>
        <v>0</v>
      </c>
      <c r="K30" s="206">
        <f>J30/J14</f>
        <v>0</v>
      </c>
      <c r="L30" s="195">
        <f t="shared" si="3"/>
        <v>0</v>
      </c>
      <c r="M30" s="184" t="e">
        <f t="shared" si="2"/>
        <v>#DIV/0!</v>
      </c>
    </row>
    <row r="31" spans="1:13">
      <c r="A31" s="130"/>
      <c r="B31" s="130" t="s">
        <v>51</v>
      </c>
      <c r="C31" s="188">
        <f>C27+C30</f>
        <v>1549</v>
      </c>
      <c r="D31" s="729">
        <f>C31/C14</f>
        <v>3.9588018810059293E-2</v>
      </c>
      <c r="E31" s="738">
        <f>E27+E30</f>
        <v>5000</v>
      </c>
      <c r="F31" s="198">
        <f>E31/E14</f>
        <v>7.8901688496133812E-2</v>
      </c>
      <c r="G31" s="453">
        <f>G27+G30</f>
        <v>5000</v>
      </c>
      <c r="H31" s="198">
        <f>G31/G14</f>
        <v>7.8653452886581723E-2</v>
      </c>
      <c r="I31" s="135">
        <f t="shared" si="1"/>
        <v>0</v>
      </c>
      <c r="J31" s="454">
        <f>J27+J30</f>
        <v>0</v>
      </c>
      <c r="K31" s="207">
        <f>J31/J14</f>
        <v>0</v>
      </c>
      <c r="L31" s="152">
        <f>G31-J31</f>
        <v>5000</v>
      </c>
      <c r="M31" s="153">
        <f t="shared" si="2"/>
        <v>0</v>
      </c>
    </row>
    <row r="32" spans="1:13">
      <c r="A32" s="177"/>
      <c r="B32" s="189" t="s">
        <v>35</v>
      </c>
      <c r="C32" s="180">
        <f>C24+C27+C30</f>
        <v>39128</v>
      </c>
      <c r="D32" s="728">
        <f>C32/C14</f>
        <v>1</v>
      </c>
      <c r="E32" s="739">
        <f>E24+E31</f>
        <v>63370</v>
      </c>
      <c r="F32" s="196">
        <f>E32/E14</f>
        <v>1</v>
      </c>
      <c r="G32" s="181">
        <f>G31+G24</f>
        <v>63570</v>
      </c>
      <c r="H32" s="196">
        <f>G32/G14</f>
        <v>1</v>
      </c>
      <c r="I32" s="182">
        <f t="shared" si="1"/>
        <v>200</v>
      </c>
      <c r="J32" s="194">
        <f>J31+J24</f>
        <v>10800</v>
      </c>
      <c r="K32" s="206">
        <f>J32/J14</f>
        <v>1</v>
      </c>
      <c r="L32" s="183">
        <f t="shared" si="3"/>
        <v>52770</v>
      </c>
      <c r="M32" s="184">
        <f t="shared" si="2"/>
        <v>0.16989145823501653</v>
      </c>
    </row>
    <row r="33" spans="1:13" ht="30">
      <c r="A33" s="128"/>
      <c r="B33" s="129" t="s">
        <v>34</v>
      </c>
      <c r="C33" s="147">
        <v>0</v>
      </c>
      <c r="D33" s="727">
        <f>C33/C14</f>
        <v>0</v>
      </c>
      <c r="E33" s="736">
        <v>0</v>
      </c>
      <c r="F33" s="202">
        <f>E33/E14</f>
        <v>0</v>
      </c>
      <c r="G33" s="148">
        <v>0</v>
      </c>
      <c r="H33" s="197">
        <f>G33/G14</f>
        <v>0</v>
      </c>
      <c r="I33" s="150">
        <f t="shared" si="1"/>
        <v>0</v>
      </c>
      <c r="J33" s="146">
        <v>0</v>
      </c>
      <c r="K33" s="205">
        <f>J33/J14</f>
        <v>0</v>
      </c>
      <c r="L33" s="190">
        <f t="shared" si="3"/>
        <v>0</v>
      </c>
      <c r="M33" s="154" t="e">
        <f t="shared" si="2"/>
        <v>#DIV/0!</v>
      </c>
    </row>
    <row r="34" spans="1:13" ht="43.5">
      <c r="A34" s="178"/>
      <c r="B34" s="179" t="s">
        <v>52</v>
      </c>
      <c r="C34" s="510">
        <f>C32+C33</f>
        <v>39128</v>
      </c>
      <c r="D34" s="728">
        <f>C34/C14</f>
        <v>1</v>
      </c>
      <c r="E34" s="739">
        <f>E32+E33</f>
        <v>63370</v>
      </c>
      <c r="F34" s="196">
        <f>E34/E14</f>
        <v>1</v>
      </c>
      <c r="G34" s="748">
        <f>G32+G33</f>
        <v>63570</v>
      </c>
      <c r="H34" s="196">
        <f>G34/G14</f>
        <v>1</v>
      </c>
      <c r="I34" s="185">
        <f t="shared" si="1"/>
        <v>200</v>
      </c>
      <c r="J34" s="748">
        <f>J32+J33</f>
        <v>10800</v>
      </c>
      <c r="K34" s="206">
        <f>J34/J14</f>
        <v>1</v>
      </c>
      <c r="L34" s="186">
        <f>G34-J34</f>
        <v>52770</v>
      </c>
      <c r="M34" s="187">
        <f>J34/G34</f>
        <v>0.16989145823501653</v>
      </c>
    </row>
  </sheetData>
  <mergeCells count="12">
    <mergeCell ref="L8:L9"/>
    <mergeCell ref="M8:M9"/>
    <mergeCell ref="C7:I7"/>
    <mergeCell ref="B6:F6"/>
    <mergeCell ref="H6:I6"/>
    <mergeCell ref="J6:K6"/>
    <mergeCell ref="L6:M6"/>
    <mergeCell ref="A7:B10"/>
    <mergeCell ref="C8:D8"/>
    <mergeCell ref="E8:F8"/>
    <mergeCell ref="G8:H8"/>
    <mergeCell ref="J8:K8"/>
  </mergeCells>
  <phoneticPr fontId="3" type="noConversion"/>
  <printOptions horizontalCentered="1" verticalCentered="1"/>
  <pageMargins left="0" right="0" top="0" bottom="0" header="0" footer="0"/>
  <pageSetup paperSize="9" scale="66" orientation="landscape" r:id="rId1"/>
  <ignoredErrors>
    <ignoredError sqref="H6"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Q27"/>
  <sheetViews>
    <sheetView topLeftCell="A21" workbookViewId="0">
      <selection activeCell="A29" sqref="A29:XFD45"/>
    </sheetView>
  </sheetViews>
  <sheetFormatPr defaultRowHeight="12.75"/>
  <cols>
    <col min="1" max="1" width="14.5703125" style="6" customWidth="1"/>
    <col min="2" max="2" width="14.85546875" style="6" customWidth="1"/>
    <col min="3" max="3" width="26.5703125" style="6" customWidth="1"/>
    <col min="4" max="4" width="21.85546875" style="6" customWidth="1"/>
    <col min="5" max="5" width="24.140625" style="6" customWidth="1"/>
    <col min="6" max="6" width="13.28515625" style="6" customWidth="1"/>
    <col min="7" max="7" width="16.7109375" style="6" customWidth="1"/>
    <col min="8" max="8" width="15.85546875" style="6" customWidth="1"/>
    <col min="9" max="9" width="15.42578125" style="6" customWidth="1"/>
    <col min="10" max="10" width="15" style="6" bestFit="1" customWidth="1"/>
    <col min="11" max="11" width="9.42578125" style="6" bestFit="1" customWidth="1"/>
    <col min="12" max="12" width="15.140625" style="6" customWidth="1"/>
    <col min="13" max="13" width="13.85546875" style="6" bestFit="1" customWidth="1"/>
    <col min="14" max="14" width="13.42578125" style="6" customWidth="1"/>
    <col min="15" max="15" width="19" style="6" customWidth="1"/>
    <col min="17" max="17" width="11.28515625" bestFit="1" customWidth="1"/>
  </cols>
  <sheetData>
    <row r="2" spans="1:15" ht="14.25">
      <c r="A2" s="292" t="s">
        <v>57</v>
      </c>
    </row>
    <row r="4" spans="1:15" ht="13.5" thickBot="1">
      <c r="A4" s="432" t="s">
        <v>1</v>
      </c>
    </row>
    <row r="5" spans="1:15" ht="19.5" customHeight="1">
      <c r="A5" s="816" t="s">
        <v>58</v>
      </c>
      <c r="B5" s="818" t="s">
        <v>59</v>
      </c>
      <c r="C5" s="818" t="s">
        <v>60</v>
      </c>
      <c r="D5" s="317" t="s">
        <v>11</v>
      </c>
      <c r="E5" s="821" t="s">
        <v>61</v>
      </c>
      <c r="F5" s="814" t="s">
        <v>62</v>
      </c>
      <c r="G5" s="814"/>
      <c r="H5" s="814"/>
      <c r="I5" s="814"/>
      <c r="J5" s="814"/>
      <c r="K5" s="814"/>
      <c r="L5" s="814"/>
      <c r="M5" s="814"/>
      <c r="N5" s="814"/>
      <c r="O5" s="815"/>
    </row>
    <row r="6" spans="1:15" ht="14.25">
      <c r="A6" s="817"/>
      <c r="B6" s="819"/>
      <c r="C6" s="819"/>
      <c r="D6" s="820" t="s">
        <v>63</v>
      </c>
      <c r="E6" s="822"/>
      <c r="F6" s="318">
        <v>230</v>
      </c>
      <c r="G6" s="318">
        <v>231</v>
      </c>
      <c r="H6" s="318">
        <v>600</v>
      </c>
      <c r="I6" s="318">
        <v>601</v>
      </c>
      <c r="J6" s="318">
        <v>602</v>
      </c>
      <c r="K6" s="318">
        <v>603</v>
      </c>
      <c r="L6" s="318">
        <v>604</v>
      </c>
      <c r="M6" s="318">
        <v>605</v>
      </c>
      <c r="N6" s="318">
        <v>606</v>
      </c>
      <c r="O6" s="319" t="s">
        <v>64</v>
      </c>
    </row>
    <row r="7" spans="1:15" ht="57" customHeight="1">
      <c r="A7" s="817"/>
      <c r="B7" s="819"/>
      <c r="C7" s="819"/>
      <c r="D7" s="820"/>
      <c r="E7" s="822"/>
      <c r="F7" s="320" t="s">
        <v>65</v>
      </c>
      <c r="G7" s="321" t="s">
        <v>66</v>
      </c>
      <c r="H7" s="322" t="s">
        <v>67</v>
      </c>
      <c r="I7" s="321" t="s">
        <v>68</v>
      </c>
      <c r="J7" s="321" t="s">
        <v>69</v>
      </c>
      <c r="K7" s="321" t="s">
        <v>70</v>
      </c>
      <c r="L7" s="323" t="s">
        <v>71</v>
      </c>
      <c r="M7" s="321" t="s">
        <v>72</v>
      </c>
      <c r="N7" s="323" t="s">
        <v>73</v>
      </c>
      <c r="O7" s="324" t="s">
        <v>74</v>
      </c>
    </row>
    <row r="8" spans="1:15" ht="30" customHeight="1">
      <c r="A8" s="35">
        <v>87</v>
      </c>
      <c r="B8" s="220" t="s">
        <v>75</v>
      </c>
      <c r="C8" s="128" t="s">
        <v>76</v>
      </c>
      <c r="D8" s="2">
        <v>2024</v>
      </c>
      <c r="E8" s="221" t="s">
        <v>77</v>
      </c>
      <c r="F8" s="147">
        <v>0</v>
      </c>
      <c r="G8" s="146">
        <f>'Aneksi nr.1'!E26</f>
        <v>5000</v>
      </c>
      <c r="H8" s="146">
        <f>'Aneksi nr.1'!E17</f>
        <v>29531</v>
      </c>
      <c r="I8" s="146">
        <f>'Aneksi nr.1'!E18</f>
        <v>4839</v>
      </c>
      <c r="J8" s="146">
        <f>'Aneksi nr.1'!E19</f>
        <v>22000</v>
      </c>
      <c r="K8" s="146">
        <v>0</v>
      </c>
      <c r="L8" s="146">
        <f>'Aneksi nr.1'!E21</f>
        <v>2000</v>
      </c>
      <c r="M8" s="146">
        <f>'Aneksi nr.1'!E22</f>
        <v>0</v>
      </c>
      <c r="N8" s="146">
        <f>'Aneksi nr.1'!E23</f>
        <v>0</v>
      </c>
      <c r="O8" s="232">
        <f>SUM(F8:N8)</f>
        <v>63370</v>
      </c>
    </row>
    <row r="9" spans="1:15" ht="30" customHeight="1">
      <c r="A9" s="35">
        <v>87</v>
      </c>
      <c r="B9" s="220" t="s">
        <v>75</v>
      </c>
      <c r="C9" s="128" t="s">
        <v>76</v>
      </c>
      <c r="D9" s="2">
        <v>2024</v>
      </c>
      <c r="E9" s="128" t="s">
        <v>78</v>
      </c>
      <c r="F9" s="147">
        <f>0</f>
        <v>0</v>
      </c>
      <c r="G9" s="146">
        <f>'Aneksi nr.1'!G26</f>
        <v>5000</v>
      </c>
      <c r="H9" s="146">
        <f>'Aneksi nr.1'!G17</f>
        <v>29531</v>
      </c>
      <c r="I9" s="146">
        <f>'Aneksi nr.1'!G18</f>
        <v>4839</v>
      </c>
      <c r="J9" s="146">
        <f>'Aneksi nr.1'!G19</f>
        <v>22000</v>
      </c>
      <c r="K9" s="146">
        <v>0</v>
      </c>
      <c r="L9" s="146">
        <f>'Aneksi nr.1'!G21</f>
        <v>2000</v>
      </c>
      <c r="M9" s="146">
        <f>'Aneksi nr.1'!G22</f>
        <v>0</v>
      </c>
      <c r="N9" s="146">
        <f>'Aneksi nr.1'!G23</f>
        <v>200</v>
      </c>
      <c r="O9" s="232">
        <f>SUM(F9:N9)</f>
        <v>63570</v>
      </c>
    </row>
    <row r="10" spans="1:15" ht="30" customHeight="1">
      <c r="A10" s="35">
        <v>87</v>
      </c>
      <c r="B10" s="220" t="s">
        <v>75</v>
      </c>
      <c r="C10" s="128" t="s">
        <v>76</v>
      </c>
      <c r="D10" s="2">
        <v>2024</v>
      </c>
      <c r="E10" s="128" t="s">
        <v>79</v>
      </c>
      <c r="F10" s="147">
        <v>0</v>
      </c>
      <c r="G10" s="146">
        <f>'Aneksi nr.1'!J26</f>
        <v>0</v>
      </c>
      <c r="H10" s="146">
        <f>'Aneksi nr.1'!J17</f>
        <v>7015</v>
      </c>
      <c r="I10" s="146">
        <f>'Aneksi nr.1'!J18</f>
        <v>1162</v>
      </c>
      <c r="J10" s="146">
        <f>'Aneksi nr.1'!J19</f>
        <v>2620</v>
      </c>
      <c r="K10" s="146">
        <v>0</v>
      </c>
      <c r="L10" s="146">
        <f>'Aneksi nr.1'!J21</f>
        <v>0</v>
      </c>
      <c r="M10" s="146">
        <f>'Aneksi nr.1'!J22</f>
        <v>0</v>
      </c>
      <c r="N10" s="146">
        <f>'Aneksi nr.1'!J23</f>
        <v>3</v>
      </c>
      <c r="O10" s="233">
        <f>SUM(G10:N10)</f>
        <v>10800</v>
      </c>
    </row>
    <row r="11" spans="1:15" ht="30" customHeight="1" thickBot="1">
      <c r="A11" s="35">
        <v>87</v>
      </c>
      <c r="B11" s="220" t="s">
        <v>75</v>
      </c>
      <c r="C11" s="128" t="s">
        <v>76</v>
      </c>
      <c r="D11" s="2">
        <v>2024</v>
      </c>
      <c r="E11" s="128" t="s">
        <v>80</v>
      </c>
      <c r="F11" s="137"/>
      <c r="G11" s="642">
        <v>0</v>
      </c>
      <c r="H11" s="146">
        <v>0</v>
      </c>
      <c r="I11" s="146">
        <v>0</v>
      </c>
      <c r="J11" s="146">
        <v>0</v>
      </c>
      <c r="K11" s="146">
        <v>0</v>
      </c>
      <c r="L11" s="146">
        <v>0</v>
      </c>
      <c r="M11" s="146">
        <v>0</v>
      </c>
      <c r="N11" s="146">
        <v>0</v>
      </c>
      <c r="O11" s="509">
        <f>SUM(G11:N11)</f>
        <v>0</v>
      </c>
    </row>
    <row r="12" spans="1:15" ht="30" hidden="1" customHeight="1">
      <c r="A12" s="35">
        <v>87</v>
      </c>
      <c r="B12" s="220" t="s">
        <v>81</v>
      </c>
      <c r="C12" s="128" t="s">
        <v>82</v>
      </c>
      <c r="D12" s="2">
        <v>2024</v>
      </c>
      <c r="E12" s="221" t="s">
        <v>77</v>
      </c>
      <c r="F12" s="147">
        <v>0</v>
      </c>
      <c r="G12" s="146">
        <v>0</v>
      </c>
      <c r="H12" s="146">
        <v>0</v>
      </c>
      <c r="I12" s="146">
        <v>0</v>
      </c>
      <c r="J12" s="146">
        <v>0</v>
      </c>
      <c r="K12" s="146">
        <v>0</v>
      </c>
      <c r="L12" s="146">
        <v>0</v>
      </c>
      <c r="M12" s="146">
        <v>0</v>
      </c>
      <c r="N12" s="146">
        <v>0</v>
      </c>
      <c r="O12" s="232">
        <f>SUM(G12:N12)</f>
        <v>0</v>
      </c>
    </row>
    <row r="13" spans="1:15" ht="30" hidden="1" customHeight="1">
      <c r="A13" s="35">
        <v>87</v>
      </c>
      <c r="B13" s="220" t="s">
        <v>81</v>
      </c>
      <c r="C13" s="128" t="s">
        <v>82</v>
      </c>
      <c r="D13" s="2">
        <v>2024</v>
      </c>
      <c r="E13" s="128" t="s">
        <v>78</v>
      </c>
      <c r="F13" s="147">
        <v>0</v>
      </c>
      <c r="G13" s="146">
        <v>0</v>
      </c>
      <c r="H13" s="146">
        <v>0</v>
      </c>
      <c r="I13" s="146">
        <v>0</v>
      </c>
      <c r="J13" s="146">
        <v>0</v>
      </c>
      <c r="K13" s="146">
        <v>0</v>
      </c>
      <c r="L13" s="146">
        <v>0</v>
      </c>
      <c r="M13" s="146">
        <v>0</v>
      </c>
      <c r="N13" s="146">
        <v>0</v>
      </c>
      <c r="O13" s="232">
        <f>SUM(G13:N13)</f>
        <v>0</v>
      </c>
    </row>
    <row r="14" spans="1:15" ht="30" hidden="1" customHeight="1">
      <c r="A14" s="35">
        <v>87</v>
      </c>
      <c r="B14" s="220" t="s">
        <v>81</v>
      </c>
      <c r="C14" s="128" t="s">
        <v>82</v>
      </c>
      <c r="D14" s="2">
        <v>2024</v>
      </c>
      <c r="E14" s="128" t="s">
        <v>79</v>
      </c>
      <c r="F14" s="147">
        <v>0</v>
      </c>
      <c r="G14" s="146">
        <v>0</v>
      </c>
      <c r="H14" s="146">
        <v>0</v>
      </c>
      <c r="I14" s="146">
        <v>0</v>
      </c>
      <c r="J14" s="146">
        <v>0</v>
      </c>
      <c r="K14" s="146">
        <v>0</v>
      </c>
      <c r="L14" s="146">
        <v>0</v>
      </c>
      <c r="M14" s="146">
        <v>0</v>
      </c>
      <c r="N14" s="146">
        <v>0</v>
      </c>
      <c r="O14" s="232">
        <f t="shared" ref="O14:O19" si="0">SUM(G14:N14)</f>
        <v>0</v>
      </c>
    </row>
    <row r="15" spans="1:15" ht="30" hidden="1" customHeight="1">
      <c r="A15" s="35">
        <v>87</v>
      </c>
      <c r="B15" s="220" t="s">
        <v>81</v>
      </c>
      <c r="C15" s="128" t="s">
        <v>82</v>
      </c>
      <c r="D15" s="2">
        <v>2024</v>
      </c>
      <c r="E15" s="128" t="s">
        <v>80</v>
      </c>
      <c r="F15" s="147">
        <v>0</v>
      </c>
      <c r="G15" s="146">
        <v>0</v>
      </c>
      <c r="H15" s="146">
        <v>0</v>
      </c>
      <c r="I15" s="146">
        <v>0</v>
      </c>
      <c r="J15" s="146">
        <v>0</v>
      </c>
      <c r="K15" s="146">
        <v>0</v>
      </c>
      <c r="L15" s="146">
        <v>0</v>
      </c>
      <c r="M15" s="146">
        <v>0</v>
      </c>
      <c r="N15" s="146">
        <v>0</v>
      </c>
      <c r="O15" s="232">
        <f t="shared" si="0"/>
        <v>0</v>
      </c>
    </row>
    <row r="16" spans="1:15" ht="30" hidden="1" customHeight="1">
      <c r="A16" s="35">
        <v>87</v>
      </c>
      <c r="B16" s="220" t="s">
        <v>83</v>
      </c>
      <c r="C16" s="128" t="s">
        <v>84</v>
      </c>
      <c r="D16" s="2">
        <v>2024</v>
      </c>
      <c r="E16" s="221" t="s">
        <v>77</v>
      </c>
      <c r="F16" s="147">
        <v>0</v>
      </c>
      <c r="G16" s="146">
        <v>0</v>
      </c>
      <c r="H16" s="146">
        <v>0</v>
      </c>
      <c r="I16" s="146">
        <v>0</v>
      </c>
      <c r="J16" s="146">
        <v>0</v>
      </c>
      <c r="K16" s="146">
        <v>0</v>
      </c>
      <c r="L16" s="146">
        <v>0</v>
      </c>
      <c r="M16" s="146">
        <v>0</v>
      </c>
      <c r="N16" s="146">
        <v>0</v>
      </c>
      <c r="O16" s="232">
        <f t="shared" si="0"/>
        <v>0</v>
      </c>
    </row>
    <row r="17" spans="1:17" ht="30" hidden="1" customHeight="1">
      <c r="A17" s="35">
        <v>87</v>
      </c>
      <c r="B17" s="220" t="s">
        <v>83</v>
      </c>
      <c r="C17" s="128" t="s">
        <v>84</v>
      </c>
      <c r="D17" s="2">
        <v>2024</v>
      </c>
      <c r="E17" s="128" t="s">
        <v>78</v>
      </c>
      <c r="F17" s="147">
        <v>0</v>
      </c>
      <c r="G17" s="146">
        <v>0</v>
      </c>
      <c r="H17" s="146">
        <v>0</v>
      </c>
      <c r="I17" s="146">
        <v>0</v>
      </c>
      <c r="J17" s="146">
        <v>0</v>
      </c>
      <c r="K17" s="146">
        <v>0</v>
      </c>
      <c r="L17" s="146">
        <v>0</v>
      </c>
      <c r="M17" s="146">
        <v>0</v>
      </c>
      <c r="N17" s="146">
        <v>0</v>
      </c>
      <c r="O17" s="232">
        <f t="shared" si="0"/>
        <v>0</v>
      </c>
    </row>
    <row r="18" spans="1:17" ht="30" hidden="1" customHeight="1">
      <c r="A18" s="35">
        <v>87</v>
      </c>
      <c r="B18" s="220" t="s">
        <v>83</v>
      </c>
      <c r="C18" s="128" t="s">
        <v>84</v>
      </c>
      <c r="D18" s="2">
        <v>2024</v>
      </c>
      <c r="E18" s="128" t="s">
        <v>79</v>
      </c>
      <c r="F18" s="147">
        <v>0</v>
      </c>
      <c r="G18" s="146">
        <v>0</v>
      </c>
      <c r="H18" s="146">
        <v>0</v>
      </c>
      <c r="I18" s="146">
        <v>0</v>
      </c>
      <c r="J18" s="146">
        <v>0</v>
      </c>
      <c r="K18" s="146">
        <v>0</v>
      </c>
      <c r="L18" s="146">
        <v>0</v>
      </c>
      <c r="M18" s="146">
        <v>0</v>
      </c>
      <c r="N18" s="146">
        <v>0</v>
      </c>
      <c r="O18" s="232">
        <f t="shared" si="0"/>
        <v>0</v>
      </c>
    </row>
    <row r="19" spans="1:17" ht="30" hidden="1" customHeight="1" thickBot="1">
      <c r="A19" s="309">
        <v>87</v>
      </c>
      <c r="B19" s="222" t="s">
        <v>83</v>
      </c>
      <c r="C19" s="223" t="s">
        <v>84</v>
      </c>
      <c r="D19" s="2">
        <v>2024</v>
      </c>
      <c r="E19" s="223" t="s">
        <v>80</v>
      </c>
      <c r="F19" s="234">
        <v>0</v>
      </c>
      <c r="G19" s="235">
        <v>0</v>
      </c>
      <c r="H19" s="235">
        <v>0</v>
      </c>
      <c r="I19" s="235">
        <v>0</v>
      </c>
      <c r="J19" s="235">
        <v>0</v>
      </c>
      <c r="K19" s="235">
        <v>0</v>
      </c>
      <c r="L19" s="235">
        <v>0</v>
      </c>
      <c r="M19" s="235">
        <v>0</v>
      </c>
      <c r="N19" s="235">
        <v>0</v>
      </c>
      <c r="O19" s="236">
        <f t="shared" si="0"/>
        <v>0</v>
      </c>
    </row>
    <row r="20" spans="1:17" ht="30" customHeight="1" thickBot="1">
      <c r="A20" s="325">
        <v>87</v>
      </c>
      <c r="B20" s="326"/>
      <c r="C20" s="326" t="s">
        <v>74</v>
      </c>
      <c r="D20" s="327">
        <v>2024</v>
      </c>
      <c r="E20" s="326" t="s">
        <v>77</v>
      </c>
      <c r="F20" s="328">
        <f t="shared" ref="F20:O20" si="1">F8+F12+F16</f>
        <v>0</v>
      </c>
      <c r="G20" s="329">
        <f t="shared" si="1"/>
        <v>5000</v>
      </c>
      <c r="H20" s="329">
        <f>H8+H12+H16</f>
        <v>29531</v>
      </c>
      <c r="I20" s="329">
        <f t="shared" si="1"/>
        <v>4839</v>
      </c>
      <c r="J20" s="329">
        <f t="shared" si="1"/>
        <v>22000</v>
      </c>
      <c r="K20" s="330">
        <f t="shared" si="1"/>
        <v>0</v>
      </c>
      <c r="L20" s="330">
        <f t="shared" si="1"/>
        <v>2000</v>
      </c>
      <c r="M20" s="329">
        <f t="shared" si="1"/>
        <v>0</v>
      </c>
      <c r="N20" s="329">
        <f t="shared" si="1"/>
        <v>0</v>
      </c>
      <c r="O20" s="331">
        <f t="shared" si="1"/>
        <v>63370</v>
      </c>
    </row>
    <row r="21" spans="1:17" ht="30" customHeight="1" thickBot="1">
      <c r="A21" s="332">
        <v>87</v>
      </c>
      <c r="B21" s="333"/>
      <c r="C21" s="333" t="s">
        <v>74</v>
      </c>
      <c r="D21" s="334">
        <v>2024</v>
      </c>
      <c r="E21" s="333" t="s">
        <v>78</v>
      </c>
      <c r="F21" s="644">
        <f t="shared" ref="F21:G23" si="2">F9+F13+F17</f>
        <v>0</v>
      </c>
      <c r="G21" s="335">
        <f t="shared" si="2"/>
        <v>5000</v>
      </c>
      <c r="H21" s="335">
        <f>H9+H17+H13</f>
        <v>29531</v>
      </c>
      <c r="I21" s="335">
        <f>I9+I17+I13</f>
        <v>4839</v>
      </c>
      <c r="J21" s="335">
        <f t="shared" ref="J21:O21" si="3">J9+J13+J17</f>
        <v>22000</v>
      </c>
      <c r="K21" s="336">
        <f t="shared" si="3"/>
        <v>0</v>
      </c>
      <c r="L21" s="336">
        <f t="shared" si="3"/>
        <v>2000</v>
      </c>
      <c r="M21" s="335">
        <f t="shared" si="3"/>
        <v>0</v>
      </c>
      <c r="N21" s="335">
        <f t="shared" si="3"/>
        <v>200</v>
      </c>
      <c r="O21" s="337">
        <f t="shared" si="3"/>
        <v>63570</v>
      </c>
    </row>
    <row r="22" spans="1:17" ht="30" customHeight="1" thickBot="1">
      <c r="A22" s="325">
        <v>87</v>
      </c>
      <c r="B22" s="326"/>
      <c r="C22" s="326" t="s">
        <v>74</v>
      </c>
      <c r="D22" s="327">
        <v>2024</v>
      </c>
      <c r="E22" s="326" t="s">
        <v>79</v>
      </c>
      <c r="F22" s="645">
        <f t="shared" si="2"/>
        <v>0</v>
      </c>
      <c r="G22" s="329">
        <f t="shared" si="2"/>
        <v>0</v>
      </c>
      <c r="H22" s="329">
        <f>H10+H14+H18</f>
        <v>7015</v>
      </c>
      <c r="I22" s="329">
        <f>I10+I14+I18</f>
        <v>1162</v>
      </c>
      <c r="J22" s="329">
        <f>J10+J14+J18</f>
        <v>2620</v>
      </c>
      <c r="K22" s="330">
        <f>K10+K14+K18</f>
        <v>0</v>
      </c>
      <c r="L22" s="330">
        <f>L10+L14+L18</f>
        <v>0</v>
      </c>
      <c r="M22" s="329">
        <f>M10+M14+M17</f>
        <v>0</v>
      </c>
      <c r="N22" s="329">
        <f>N10+N14+N18</f>
        <v>3</v>
      </c>
      <c r="O22" s="331">
        <f>O10+O14+O18</f>
        <v>10800</v>
      </c>
      <c r="Q22" s="460"/>
    </row>
    <row r="23" spans="1:17" ht="30" customHeight="1" thickBot="1">
      <c r="A23" s="325">
        <v>87</v>
      </c>
      <c r="B23" s="326"/>
      <c r="C23" s="326" t="s">
        <v>74</v>
      </c>
      <c r="D23" s="327">
        <v>2024</v>
      </c>
      <c r="E23" s="326" t="s">
        <v>80</v>
      </c>
      <c r="F23" s="645">
        <f t="shared" si="2"/>
        <v>0</v>
      </c>
      <c r="G23" s="329">
        <f t="shared" si="2"/>
        <v>0</v>
      </c>
      <c r="H23" s="329">
        <f>H11+H15+H19</f>
        <v>0</v>
      </c>
      <c r="I23" s="329">
        <f>I11+I15+I19</f>
        <v>0</v>
      </c>
      <c r="J23" s="329">
        <f>J11+J15+J19</f>
        <v>0</v>
      </c>
      <c r="K23" s="330">
        <f>K10+K15+K19</f>
        <v>0</v>
      </c>
      <c r="L23" s="330">
        <f>L11+L15+L19</f>
        <v>0</v>
      </c>
      <c r="M23" s="329">
        <f>M11+M15+M19</f>
        <v>0</v>
      </c>
      <c r="N23" s="329">
        <f>N11+N15+N19</f>
        <v>0</v>
      </c>
      <c r="O23" s="331">
        <f>SUM(F23:N23)</f>
        <v>0</v>
      </c>
    </row>
    <row r="24" spans="1:17" ht="30" customHeight="1">
      <c r="A24" s="338">
        <v>87</v>
      </c>
      <c r="B24" s="339"/>
      <c r="C24" s="339" t="s">
        <v>85</v>
      </c>
      <c r="D24" s="306">
        <v>2024</v>
      </c>
      <c r="E24" s="339"/>
      <c r="F24" s="646">
        <f>F21-F22</f>
        <v>0</v>
      </c>
      <c r="G24" s="340">
        <f>G21-G22</f>
        <v>5000</v>
      </c>
      <c r="H24" s="340">
        <f>H21-H22</f>
        <v>22516</v>
      </c>
      <c r="I24" s="340">
        <f>I21-I22</f>
        <v>3677</v>
      </c>
      <c r="J24" s="340">
        <f>J21-J22</f>
        <v>19380</v>
      </c>
      <c r="K24" s="340">
        <f t="shared" ref="K24:M24" si="4">K21-K22</f>
        <v>0</v>
      </c>
      <c r="L24" s="340">
        <f>L21-L22</f>
        <v>2000</v>
      </c>
      <c r="M24" s="340">
        <f t="shared" si="4"/>
        <v>0</v>
      </c>
      <c r="N24" s="340">
        <f>N21-N22</f>
        <v>197</v>
      </c>
      <c r="O24" s="341">
        <f>O21-O22</f>
        <v>52770</v>
      </c>
    </row>
    <row r="25" spans="1:17" ht="30" customHeight="1" thickBot="1">
      <c r="A25" s="342">
        <v>87</v>
      </c>
      <c r="B25" s="343"/>
      <c r="C25" s="343" t="s">
        <v>86</v>
      </c>
      <c r="D25" s="306">
        <v>2024</v>
      </c>
      <c r="E25" s="343"/>
      <c r="F25" s="770">
        <v>0</v>
      </c>
      <c r="G25" s="771">
        <f>G22/G21</f>
        <v>0</v>
      </c>
      <c r="H25" s="771">
        <f>H22/H21</f>
        <v>0.23754698452473672</v>
      </c>
      <c r="I25" s="771">
        <f>I22/I21</f>
        <v>0.2401322587311428</v>
      </c>
      <c r="J25" s="771">
        <f t="shared" ref="J25:M25" si="5">J22/J21</f>
        <v>0.11909090909090909</v>
      </c>
      <c r="K25" s="771">
        <v>0</v>
      </c>
      <c r="L25" s="771">
        <v>0</v>
      </c>
      <c r="M25" s="771" t="e">
        <f t="shared" si="5"/>
        <v>#DIV/0!</v>
      </c>
      <c r="N25" s="771">
        <f>N22/N21</f>
        <v>1.4999999999999999E-2</v>
      </c>
      <c r="O25" s="771">
        <f>O22/O21</f>
        <v>0.16989145823501653</v>
      </c>
    </row>
    <row r="26" spans="1:17" ht="30" customHeight="1">
      <c r="A26" s="291">
        <v>87</v>
      </c>
      <c r="B26" s="225" t="s">
        <v>87</v>
      </c>
      <c r="C26" s="226" t="s">
        <v>88</v>
      </c>
      <c r="D26" s="227">
        <v>2024</v>
      </c>
      <c r="E26" s="226" t="s">
        <v>79</v>
      </c>
      <c r="F26" s="237">
        <v>0</v>
      </c>
      <c r="G26" s="238">
        <v>0</v>
      </c>
      <c r="H26" s="238">
        <v>0</v>
      </c>
      <c r="I26" s="238">
        <v>0</v>
      </c>
      <c r="J26" s="238">
        <v>0</v>
      </c>
      <c r="K26" s="238">
        <v>0</v>
      </c>
      <c r="L26" s="238">
        <v>0</v>
      </c>
      <c r="M26" s="238">
        <v>0</v>
      </c>
      <c r="N26" s="238">
        <v>0</v>
      </c>
      <c r="O26" s="239">
        <f>SUM(F26:N26)</f>
        <v>0</v>
      </c>
    </row>
    <row r="27" spans="1:17" ht="30" customHeight="1" thickBot="1">
      <c r="A27" s="310">
        <v>87</v>
      </c>
      <c r="B27" s="229" t="s">
        <v>87</v>
      </c>
      <c r="C27" s="230" t="s">
        <v>88</v>
      </c>
      <c r="D27" s="227">
        <v>2024</v>
      </c>
      <c r="E27" s="230" t="s">
        <v>80</v>
      </c>
      <c r="F27" s="240">
        <v>0</v>
      </c>
      <c r="G27" s="241">
        <v>0</v>
      </c>
      <c r="H27" s="241">
        <v>0</v>
      </c>
      <c r="I27" s="241">
        <v>0</v>
      </c>
      <c r="J27" s="241">
        <v>0</v>
      </c>
      <c r="K27" s="241">
        <v>0</v>
      </c>
      <c r="L27" s="241">
        <v>0</v>
      </c>
      <c r="M27" s="241">
        <v>0</v>
      </c>
      <c r="N27" s="241">
        <v>0</v>
      </c>
      <c r="O27" s="242">
        <f>SUM(F27:N27)</f>
        <v>0</v>
      </c>
    </row>
  </sheetData>
  <mergeCells count="6">
    <mergeCell ref="A5:A7"/>
    <mergeCell ref="C5:C7"/>
    <mergeCell ref="B5:B7"/>
    <mergeCell ref="D6:D7"/>
    <mergeCell ref="E5:E7"/>
    <mergeCell ref="F5:O5"/>
  </mergeCells>
  <pageMargins left="0.7" right="0.7" top="0.75" bottom="0.75" header="0.3" footer="0.3"/>
  <pageSetup paperSize="9" scale="53" orientation="landscape" r:id="rId1"/>
  <ignoredErrors>
    <ignoredError sqref="O12:O19" formulaRange="1"/>
    <ignoredError sqref="B8" numberStoredAsText="1"/>
    <ignoredError sqref="H21:O23 J25 L25:O25 K24 M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O19"/>
  <sheetViews>
    <sheetView topLeftCell="A7" workbookViewId="0">
      <selection activeCell="A20" sqref="A20:XFD30"/>
    </sheetView>
  </sheetViews>
  <sheetFormatPr defaultRowHeight="12.75"/>
  <cols>
    <col min="1" max="1" width="17.28515625" customWidth="1"/>
    <col min="2" max="2" width="15.42578125" customWidth="1"/>
    <col min="3" max="3" width="45.28515625" customWidth="1"/>
    <col min="4" max="4" width="9.28515625" bestFit="1" customWidth="1"/>
    <col min="5" max="5" width="19" customWidth="1"/>
    <col min="6" max="6" width="9.85546875" bestFit="1" customWidth="1"/>
    <col min="7" max="10" width="15.5703125" bestFit="1" customWidth="1"/>
    <col min="11" max="11" width="9.85546875" bestFit="1" customWidth="1"/>
    <col min="12" max="12" width="15.85546875" customWidth="1"/>
    <col min="13" max="13" width="14.42578125" bestFit="1" customWidth="1"/>
    <col min="14" max="14" width="12.5703125" bestFit="1" customWidth="1"/>
    <col min="15" max="15" width="23.28515625" customWidth="1"/>
  </cols>
  <sheetData>
    <row r="2" spans="1:15" ht="14.25">
      <c r="A2" s="292" t="s">
        <v>89</v>
      </c>
    </row>
    <row r="4" spans="1:15" ht="13.5" thickBot="1">
      <c r="A4" s="432" t="s">
        <v>1</v>
      </c>
    </row>
    <row r="5" spans="1:15" s="256" customFormat="1" ht="38.25" customHeight="1" thickBot="1">
      <c r="A5" s="378" t="s">
        <v>58</v>
      </c>
      <c r="B5" s="364" t="s">
        <v>90</v>
      </c>
      <c r="C5" s="385" t="s">
        <v>91</v>
      </c>
      <c r="D5" s="365" t="s">
        <v>92</v>
      </c>
      <c r="E5" s="385" t="s">
        <v>93</v>
      </c>
      <c r="F5" s="365" t="s">
        <v>94</v>
      </c>
      <c r="G5" s="385" t="s">
        <v>95</v>
      </c>
      <c r="H5" s="365" t="s">
        <v>96</v>
      </c>
      <c r="I5" s="365" t="s">
        <v>97</v>
      </c>
      <c r="J5" s="385" t="s">
        <v>98</v>
      </c>
      <c r="K5" s="365" t="s">
        <v>99</v>
      </c>
      <c r="L5" s="385" t="s">
        <v>100</v>
      </c>
      <c r="M5" s="365" t="s">
        <v>101</v>
      </c>
      <c r="N5" s="385" t="s">
        <v>102</v>
      </c>
      <c r="O5" s="365" t="s">
        <v>74</v>
      </c>
    </row>
    <row r="6" spans="1:15" ht="35.25" customHeight="1" thickBot="1">
      <c r="A6" s="379">
        <v>87</v>
      </c>
      <c r="B6" s="529" t="s">
        <v>31</v>
      </c>
      <c r="C6" s="604" t="s">
        <v>103</v>
      </c>
      <c r="D6" s="390">
        <v>2024</v>
      </c>
      <c r="E6" s="394" t="s">
        <v>77</v>
      </c>
      <c r="F6" s="398">
        <v>0</v>
      </c>
      <c r="G6" s="401">
        <f>'Aneksi nr.1'!E31</f>
        <v>5000</v>
      </c>
      <c r="H6" s="398">
        <f>'Aneksi nr.1'!E17</f>
        <v>29531</v>
      </c>
      <c r="I6" s="398">
        <f>'Aneksi nr.1'!E18</f>
        <v>4839</v>
      </c>
      <c r="J6" s="401">
        <f>'Aneksi nr.1'!E19</f>
        <v>22000</v>
      </c>
      <c r="K6" s="398">
        <f>'Aneksi nr.1'!E20</f>
        <v>0</v>
      </c>
      <c r="L6" s="401">
        <f>'Aneksi nr.1'!E21</f>
        <v>2000</v>
      </c>
      <c r="M6" s="398">
        <f>'Aneksi nr.1'!E22</f>
        <v>0</v>
      </c>
      <c r="N6" s="401">
        <f>'Aneksi nr.1'!E23</f>
        <v>0</v>
      </c>
      <c r="O6" s="398">
        <f>SUM(F6:N6)</f>
        <v>63370</v>
      </c>
    </row>
    <row r="7" spans="1:15" ht="35.25" customHeight="1" thickBot="1">
      <c r="A7" s="379">
        <v>87</v>
      </c>
      <c r="B7" s="529" t="s">
        <v>31</v>
      </c>
      <c r="C7" s="604" t="s">
        <v>103</v>
      </c>
      <c r="D7" s="391">
        <v>2024</v>
      </c>
      <c r="E7" s="395" t="s">
        <v>104</v>
      </c>
      <c r="F7" s="399">
        <v>0</v>
      </c>
      <c r="G7" s="402">
        <f>'Aneksi nr.1'!G27</f>
        <v>5000</v>
      </c>
      <c r="H7" s="399">
        <f>'Aneksi nr.1'!G17</f>
        <v>29531</v>
      </c>
      <c r="I7" s="399">
        <f>'Aneksi nr.1'!G18</f>
        <v>4839</v>
      </c>
      <c r="J7" s="402">
        <f>'Aneksi nr.1'!G19</f>
        <v>22000</v>
      </c>
      <c r="K7" s="399">
        <v>0</v>
      </c>
      <c r="L7" s="402">
        <f>'Aneksi nr.1'!G21</f>
        <v>2000</v>
      </c>
      <c r="M7" s="399">
        <f>'Aneksi nr.1'!G22</f>
        <v>0</v>
      </c>
      <c r="N7" s="402">
        <f>'Aneksi nr.1'!G23</f>
        <v>200</v>
      </c>
      <c r="O7" s="399">
        <f>SUM(F7:N7)</f>
        <v>63570</v>
      </c>
    </row>
    <row r="8" spans="1:15" ht="35.25" customHeight="1" thickBot="1">
      <c r="A8" s="379">
        <v>87</v>
      </c>
      <c r="B8" s="529" t="s">
        <v>31</v>
      </c>
      <c r="C8" s="604" t="s">
        <v>103</v>
      </c>
      <c r="D8" s="390">
        <v>2024</v>
      </c>
      <c r="E8" s="395" t="s">
        <v>14</v>
      </c>
      <c r="F8" s="399">
        <v>0</v>
      </c>
      <c r="G8" s="402">
        <f>'Aneksi nr.1'!J27</f>
        <v>0</v>
      </c>
      <c r="H8" s="399">
        <f>'Aneksi nr.1'!J17</f>
        <v>7015</v>
      </c>
      <c r="I8" s="399">
        <f>'Aneksi nr.1'!J18</f>
        <v>1162</v>
      </c>
      <c r="J8" s="402">
        <f>'Aneksi nr.1'!J19</f>
        <v>2620</v>
      </c>
      <c r="K8" s="399">
        <v>0</v>
      </c>
      <c r="L8" s="402">
        <f>'Aneksi nr.1'!J21</f>
        <v>0</v>
      </c>
      <c r="M8" s="399">
        <f>'Aneksi nr.1'!J22</f>
        <v>0</v>
      </c>
      <c r="N8" s="402">
        <f>'Aneksi nr.1'!J23</f>
        <v>3</v>
      </c>
      <c r="O8" s="399">
        <f>SUM(F8:N8)</f>
        <v>10800</v>
      </c>
    </row>
    <row r="9" spans="1:15" ht="35.25" customHeight="1">
      <c r="A9" s="379">
        <v>87</v>
      </c>
      <c r="B9" s="529" t="s">
        <v>31</v>
      </c>
      <c r="C9" s="604" t="s">
        <v>103</v>
      </c>
      <c r="D9" s="391">
        <v>2024</v>
      </c>
      <c r="E9" s="395" t="s">
        <v>80</v>
      </c>
      <c r="F9" s="399">
        <v>0</v>
      </c>
      <c r="G9" s="643">
        <v>0</v>
      </c>
      <c r="H9" s="399">
        <v>0</v>
      </c>
      <c r="I9" s="399">
        <v>0</v>
      </c>
      <c r="J9" s="402">
        <v>0</v>
      </c>
      <c r="K9" s="399">
        <v>0</v>
      </c>
      <c r="L9" s="402">
        <v>0</v>
      </c>
      <c r="M9" s="399">
        <v>0</v>
      </c>
      <c r="N9" s="402">
        <v>0</v>
      </c>
      <c r="O9" s="399">
        <f>SUM(F9:N9)</f>
        <v>0</v>
      </c>
    </row>
    <row r="10" spans="1:15" ht="18" customHeight="1">
      <c r="A10" s="379">
        <v>87</v>
      </c>
      <c r="B10" s="382"/>
      <c r="C10" s="387" t="s">
        <v>85</v>
      </c>
      <c r="D10" s="390">
        <v>2024</v>
      </c>
      <c r="E10" s="395"/>
      <c r="F10" s="399">
        <v>0</v>
      </c>
      <c r="G10" s="402">
        <f t="shared" ref="G10:N10" si="0">G7-G8</f>
        <v>5000</v>
      </c>
      <c r="H10" s="399">
        <f t="shared" si="0"/>
        <v>22516</v>
      </c>
      <c r="I10" s="399">
        <f t="shared" si="0"/>
        <v>3677</v>
      </c>
      <c r="J10" s="402">
        <f t="shared" si="0"/>
        <v>19380</v>
      </c>
      <c r="K10" s="399">
        <f t="shared" si="0"/>
        <v>0</v>
      </c>
      <c r="L10" s="402">
        <f t="shared" si="0"/>
        <v>2000</v>
      </c>
      <c r="M10" s="399">
        <f t="shared" si="0"/>
        <v>0</v>
      </c>
      <c r="N10" s="402">
        <f t="shared" si="0"/>
        <v>197</v>
      </c>
      <c r="O10" s="399">
        <f>SUM(G10:N10)</f>
        <v>52770</v>
      </c>
    </row>
    <row r="11" spans="1:15" ht="18" customHeight="1">
      <c r="A11" s="379">
        <v>87</v>
      </c>
      <c r="B11" s="382"/>
      <c r="C11" s="387" t="s">
        <v>105</v>
      </c>
      <c r="D11" s="391">
        <v>2024</v>
      </c>
      <c r="E11" s="717"/>
      <c r="F11" s="716"/>
      <c r="G11" s="772">
        <f>G8/G7</f>
        <v>0</v>
      </c>
      <c r="H11" s="773">
        <f>H8/H7</f>
        <v>0.23754698452473672</v>
      </c>
      <c r="I11" s="773">
        <f>I8/I7</f>
        <v>0.2401322587311428</v>
      </c>
      <c r="J11" s="772">
        <f>J8/J7</f>
        <v>0.11909090909090909</v>
      </c>
      <c r="K11" s="774" t="e">
        <f t="shared" ref="K11" si="1">K8/K7</f>
        <v>#DIV/0!</v>
      </c>
      <c r="L11" s="772">
        <f>L8/L7</f>
        <v>0</v>
      </c>
      <c r="M11" s="773" t="e">
        <f t="shared" ref="M11:O11" si="2">M8/M7</f>
        <v>#DIV/0!</v>
      </c>
      <c r="N11" s="772">
        <f t="shared" si="2"/>
        <v>1.4999999999999999E-2</v>
      </c>
      <c r="O11" s="773">
        <f t="shared" si="2"/>
        <v>0.16989145823501653</v>
      </c>
    </row>
    <row r="12" spans="1:15" ht="18" customHeight="1">
      <c r="A12" s="379">
        <v>87</v>
      </c>
      <c r="B12" s="382"/>
      <c r="C12" s="387" t="s">
        <v>106</v>
      </c>
      <c r="D12" s="390">
        <v>2024</v>
      </c>
      <c r="E12" s="395" t="s">
        <v>14</v>
      </c>
      <c r="F12" s="399">
        <v>0</v>
      </c>
      <c r="G12" s="402">
        <v>0</v>
      </c>
      <c r="H12" s="399">
        <v>0</v>
      </c>
      <c r="I12" s="399">
        <v>0</v>
      </c>
      <c r="J12" s="402">
        <v>0</v>
      </c>
      <c r="K12" s="399">
        <v>0</v>
      </c>
      <c r="L12" s="402">
        <v>0</v>
      </c>
      <c r="M12" s="399">
        <v>0</v>
      </c>
      <c r="N12" s="402">
        <v>0</v>
      </c>
      <c r="O12" s="527">
        <v>0</v>
      </c>
    </row>
    <row r="13" spans="1:15" ht="18" customHeight="1">
      <c r="A13" s="380">
        <v>87</v>
      </c>
      <c r="B13" s="383"/>
      <c r="C13" s="388" t="s">
        <v>107</v>
      </c>
      <c r="D13" s="392">
        <v>2024</v>
      </c>
      <c r="E13" s="396" t="s">
        <v>77</v>
      </c>
      <c r="F13" s="400">
        <v>0</v>
      </c>
      <c r="G13" s="400">
        <f>G6</f>
        <v>5000</v>
      </c>
      <c r="H13" s="400">
        <f>H6</f>
        <v>29531</v>
      </c>
      <c r="I13" s="400">
        <f t="shared" ref="I13:N13" si="3">I6</f>
        <v>4839</v>
      </c>
      <c r="J13" s="400">
        <f t="shared" si="3"/>
        <v>22000</v>
      </c>
      <c r="K13" s="400">
        <f t="shared" si="3"/>
        <v>0</v>
      </c>
      <c r="L13" s="400">
        <f t="shared" si="3"/>
        <v>2000</v>
      </c>
      <c r="M13" s="400">
        <f t="shared" si="3"/>
        <v>0</v>
      </c>
      <c r="N13" s="400">
        <f t="shared" si="3"/>
        <v>0</v>
      </c>
      <c r="O13" s="400">
        <f>SUM(G13:N13)</f>
        <v>63370</v>
      </c>
    </row>
    <row r="14" spans="1:15" ht="18" customHeight="1">
      <c r="A14" s="380">
        <v>87</v>
      </c>
      <c r="B14" s="383"/>
      <c r="C14" s="388" t="s">
        <v>107</v>
      </c>
      <c r="D14" s="392">
        <v>2024</v>
      </c>
      <c r="E14" s="396" t="s">
        <v>104</v>
      </c>
      <c r="F14" s="400">
        <v>0</v>
      </c>
      <c r="G14" s="400">
        <f>G7</f>
        <v>5000</v>
      </c>
      <c r="H14" s="400">
        <f t="shared" ref="H14:N14" si="4">H7</f>
        <v>29531</v>
      </c>
      <c r="I14" s="400">
        <f t="shared" si="4"/>
        <v>4839</v>
      </c>
      <c r="J14" s="400">
        <f t="shared" si="4"/>
        <v>22000</v>
      </c>
      <c r="K14" s="400">
        <f t="shared" si="4"/>
        <v>0</v>
      </c>
      <c r="L14" s="400">
        <f t="shared" si="4"/>
        <v>2000</v>
      </c>
      <c r="M14" s="400">
        <f t="shared" si="4"/>
        <v>0</v>
      </c>
      <c r="N14" s="400">
        <f t="shared" si="4"/>
        <v>200</v>
      </c>
      <c r="O14" s="400">
        <f t="shared" ref="O14:O16" si="5">SUM(G14:N14)</f>
        <v>63570</v>
      </c>
    </row>
    <row r="15" spans="1:15" ht="18" customHeight="1">
      <c r="A15" s="380">
        <v>87</v>
      </c>
      <c r="B15" s="383"/>
      <c r="C15" s="388" t="s">
        <v>107</v>
      </c>
      <c r="D15" s="392">
        <v>2024</v>
      </c>
      <c r="E15" s="396" t="s">
        <v>14</v>
      </c>
      <c r="F15" s="400">
        <v>0</v>
      </c>
      <c r="G15" s="400">
        <f>G8</f>
        <v>0</v>
      </c>
      <c r="H15" s="400">
        <f t="shared" ref="H15:N15" si="6">H8</f>
        <v>7015</v>
      </c>
      <c r="I15" s="400">
        <f t="shared" si="6"/>
        <v>1162</v>
      </c>
      <c r="J15" s="400">
        <f t="shared" si="6"/>
        <v>2620</v>
      </c>
      <c r="K15" s="400">
        <f t="shared" si="6"/>
        <v>0</v>
      </c>
      <c r="L15" s="400">
        <f t="shared" si="6"/>
        <v>0</v>
      </c>
      <c r="M15" s="400">
        <f t="shared" si="6"/>
        <v>0</v>
      </c>
      <c r="N15" s="400">
        <f t="shared" si="6"/>
        <v>3</v>
      </c>
      <c r="O15" s="400">
        <f t="shared" si="5"/>
        <v>10800</v>
      </c>
    </row>
    <row r="16" spans="1:15" ht="18" customHeight="1">
      <c r="A16" s="380">
        <v>87</v>
      </c>
      <c r="B16" s="383"/>
      <c r="C16" s="388" t="s">
        <v>107</v>
      </c>
      <c r="D16" s="392">
        <v>2024</v>
      </c>
      <c r="E16" s="396" t="s">
        <v>80</v>
      </c>
      <c r="F16" s="400">
        <v>0</v>
      </c>
      <c r="G16" s="403">
        <f>G9</f>
        <v>0</v>
      </c>
      <c r="H16" s="400">
        <v>0</v>
      </c>
      <c r="I16" s="400">
        <v>0</v>
      </c>
      <c r="J16" s="403">
        <v>0</v>
      </c>
      <c r="K16" s="400">
        <v>0</v>
      </c>
      <c r="L16" s="403">
        <v>0</v>
      </c>
      <c r="M16" s="400">
        <v>0</v>
      </c>
      <c r="N16" s="403">
        <v>0</v>
      </c>
      <c r="O16" s="400">
        <f t="shared" si="5"/>
        <v>0</v>
      </c>
    </row>
    <row r="17" spans="1:15" ht="28.5" customHeight="1">
      <c r="A17" s="379">
        <v>87</v>
      </c>
      <c r="B17" s="382"/>
      <c r="C17" s="387" t="s">
        <v>108</v>
      </c>
      <c r="D17" s="391">
        <v>2024</v>
      </c>
      <c r="E17" s="395" t="s">
        <v>77</v>
      </c>
      <c r="F17" s="391"/>
      <c r="G17" s="395"/>
      <c r="H17" s="391"/>
      <c r="I17" s="391"/>
      <c r="J17" s="395"/>
      <c r="K17" s="391"/>
      <c r="L17" s="395"/>
      <c r="M17" s="391"/>
      <c r="N17" s="395"/>
      <c r="O17" s="528" t="s">
        <v>109</v>
      </c>
    </row>
    <row r="18" spans="1:15" ht="33" customHeight="1">
      <c r="A18" s="379">
        <v>87</v>
      </c>
      <c r="B18" s="382"/>
      <c r="C18" s="387" t="s">
        <v>108</v>
      </c>
      <c r="D18" s="391">
        <v>2024</v>
      </c>
      <c r="E18" s="395" t="s">
        <v>104</v>
      </c>
      <c r="F18" s="391"/>
      <c r="G18" s="395"/>
      <c r="H18" s="391"/>
      <c r="I18" s="391"/>
      <c r="J18" s="395"/>
      <c r="K18" s="391"/>
      <c r="L18" s="395"/>
      <c r="M18" s="391"/>
      <c r="N18" s="395"/>
      <c r="O18" s="451" t="s">
        <v>110</v>
      </c>
    </row>
    <row r="19" spans="1:15" ht="33" customHeight="1" thickBot="1">
      <c r="A19" s="381">
        <v>87</v>
      </c>
      <c r="B19" s="384"/>
      <c r="C19" s="389" t="s">
        <v>108</v>
      </c>
      <c r="D19" s="393">
        <v>2024</v>
      </c>
      <c r="E19" s="397" t="s">
        <v>111</v>
      </c>
      <c r="F19" s="393"/>
      <c r="G19" s="397"/>
      <c r="H19" s="393"/>
      <c r="I19" s="393"/>
      <c r="J19" s="397"/>
      <c r="K19" s="393"/>
      <c r="L19" s="397"/>
      <c r="M19" s="393"/>
      <c r="N19" s="397"/>
      <c r="O19" s="452" t="s">
        <v>112</v>
      </c>
    </row>
  </sheetData>
  <phoneticPr fontId="104" type="noConversion"/>
  <pageMargins left="0.7" right="0.7" top="0.75" bottom="0.75" header="0.3" footer="0.3"/>
  <pageSetup paperSize="9" scale="52" fitToHeight="0" orientation="landscape" r:id="rId1"/>
  <ignoredErrors>
    <ignoredError sqref="K12:O12 K16:O16 M11:O11" evalError="1"/>
    <ignoredError sqref="O13:O15" evalError="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BA115"/>
  <sheetViews>
    <sheetView zoomScale="106" zoomScaleNormal="106" workbookViewId="0">
      <pane xSplit="4" ySplit="8" topLeftCell="E32" activePane="bottomRight" state="frozen"/>
      <selection pane="topRight" activeCell="E1" sqref="E1"/>
      <selection pane="bottomLeft" activeCell="A9" sqref="A9"/>
      <selection pane="bottomRight" activeCell="A42" sqref="A42:XFD50"/>
    </sheetView>
  </sheetViews>
  <sheetFormatPr defaultColWidth="9.140625" defaultRowHeight="14.25"/>
  <cols>
    <col min="1" max="1" width="13.42578125" style="7" customWidth="1"/>
    <col min="2" max="2" width="68.5703125" style="6" customWidth="1"/>
    <col min="3" max="3" width="13.5703125" style="6" hidden="1" customWidth="1"/>
    <col min="4" max="4" width="11.28515625" style="6" hidden="1" customWidth="1"/>
    <col min="5" max="5" width="15" style="7" customWidth="1"/>
    <col min="6" max="6" width="11.28515625" style="7" customWidth="1"/>
    <col min="7" max="7" width="15" style="7" customWidth="1"/>
    <col min="8" max="8" width="9.7109375" style="7" customWidth="1"/>
    <col min="9" max="9" width="16.7109375" style="7" customWidth="1"/>
    <col min="10" max="10" width="14.7109375" style="7" customWidth="1"/>
    <col min="11" max="11" width="15.28515625" customWidth="1"/>
    <col min="12" max="12" width="17.42578125" style="258" customWidth="1"/>
    <col min="13" max="13" width="13" style="258" customWidth="1"/>
    <col min="14" max="14" width="16.28515625" style="7" hidden="1" customWidth="1"/>
    <col min="15" max="15" width="9.140625" style="6" hidden="1" customWidth="1"/>
    <col min="16" max="16" width="15.28515625" style="6" hidden="1" customWidth="1"/>
    <col min="17" max="17" width="15.5703125" style="6" hidden="1" customWidth="1"/>
    <col min="18" max="18" width="18.140625" style="6" hidden="1" customWidth="1"/>
    <col min="19" max="19" width="30.7109375" style="6" hidden="1" customWidth="1"/>
    <col min="20" max="20" width="0" style="278" hidden="1" customWidth="1"/>
    <col min="21" max="22" width="9.140625" style="278"/>
    <col min="23" max="23" width="10" style="278" bestFit="1" customWidth="1"/>
    <col min="24" max="53" width="9.140625" style="278"/>
    <col min="54" max="16384" width="9.140625" style="6"/>
  </cols>
  <sheetData>
    <row r="1" spans="1:53" s="3" customFormat="1" ht="15.75">
      <c r="A1" s="404" t="s">
        <v>113</v>
      </c>
      <c r="E1" s="4"/>
      <c r="F1" s="4"/>
      <c r="G1" s="4"/>
      <c r="H1" s="4"/>
      <c r="I1" s="4"/>
      <c r="J1" s="4"/>
      <c r="L1" s="11"/>
      <c r="M1" s="11"/>
      <c r="N1" s="4"/>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row>
    <row r="3" spans="1:53">
      <c r="A3" s="432" t="s">
        <v>1</v>
      </c>
      <c r="B3" s="5"/>
      <c r="C3" s="5"/>
      <c r="D3" s="5"/>
      <c r="E3" s="17"/>
      <c r="F3" s="17"/>
      <c r="G3" s="10"/>
      <c r="H3" s="10"/>
      <c r="I3" s="10"/>
      <c r="J3" s="10"/>
      <c r="N3" s="8" t="s">
        <v>114</v>
      </c>
      <c r="O3" s="5"/>
    </row>
    <row r="4" spans="1:53">
      <c r="A4" s="9" t="s">
        <v>3</v>
      </c>
      <c r="B4" s="405" t="s">
        <v>115</v>
      </c>
      <c r="C4" s="171"/>
      <c r="D4" s="172"/>
      <c r="E4" s="558"/>
      <c r="F4" s="172"/>
      <c r="G4" s="173"/>
      <c r="H4" s="173"/>
      <c r="I4" s="173"/>
      <c r="J4" s="9" t="s">
        <v>5</v>
      </c>
      <c r="K4" s="144"/>
      <c r="L4" s="469">
        <v>87</v>
      </c>
      <c r="M4" s="209"/>
      <c r="N4" s="169" t="s">
        <v>6</v>
      </c>
      <c r="O4" s="5"/>
    </row>
    <row r="5" spans="1:53">
      <c r="A5" s="170" t="s">
        <v>116</v>
      </c>
      <c r="B5" s="406" t="s">
        <v>117</v>
      </c>
      <c r="C5" s="19"/>
      <c r="D5" s="19"/>
      <c r="E5" s="559"/>
      <c r="F5" s="19"/>
      <c r="G5" s="19"/>
      <c r="H5" s="19"/>
      <c r="I5" s="19"/>
      <c r="J5" s="9" t="s">
        <v>118</v>
      </c>
      <c r="K5" s="144"/>
      <c r="L5" s="469">
        <v>1330</v>
      </c>
      <c r="M5" s="209"/>
      <c r="N5" s="18" t="s">
        <v>119</v>
      </c>
      <c r="O5" s="5"/>
    </row>
    <row r="6" spans="1:53" s="21" customFormat="1">
      <c r="A6" s="827" t="s">
        <v>120</v>
      </c>
      <c r="B6" s="834" t="s">
        <v>121</v>
      </c>
      <c r="C6" s="837" t="s">
        <v>122</v>
      </c>
      <c r="D6" s="838"/>
      <c r="E6" s="839" t="s">
        <v>11</v>
      </c>
      <c r="F6" s="840"/>
      <c r="G6" s="841" t="s">
        <v>11</v>
      </c>
      <c r="H6" s="840"/>
      <c r="I6" s="311" t="s">
        <v>11</v>
      </c>
      <c r="J6" s="841" t="s">
        <v>11</v>
      </c>
      <c r="K6" s="840"/>
      <c r="L6" s="312"/>
      <c r="M6" s="665"/>
      <c r="N6" s="159" t="s">
        <v>123</v>
      </c>
      <c r="O6" s="20"/>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row>
    <row r="7" spans="1:53" s="23" customFormat="1" ht="51.75" customHeight="1">
      <c r="A7" s="828"/>
      <c r="B7" s="835"/>
      <c r="C7" s="313" t="s">
        <v>14</v>
      </c>
      <c r="D7" s="652" t="s">
        <v>124</v>
      </c>
      <c r="E7" s="695" t="s">
        <v>125</v>
      </c>
      <c r="F7" s="314" t="s">
        <v>124</v>
      </c>
      <c r="G7" s="314" t="s">
        <v>126</v>
      </c>
      <c r="H7" s="314" t="s">
        <v>124</v>
      </c>
      <c r="I7" s="314" t="s">
        <v>127</v>
      </c>
      <c r="J7" s="314" t="s">
        <v>128</v>
      </c>
      <c r="K7" s="314" t="s">
        <v>124</v>
      </c>
      <c r="L7" s="299" t="s">
        <v>129</v>
      </c>
      <c r="M7" s="666" t="s">
        <v>130</v>
      </c>
      <c r="N7" s="830" t="s">
        <v>131</v>
      </c>
      <c r="O7" s="22"/>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row>
    <row r="8" spans="1:53" s="23" customFormat="1" ht="15.75" customHeight="1" thickBot="1">
      <c r="A8" s="829"/>
      <c r="B8" s="836"/>
      <c r="C8" s="450" t="s">
        <v>20</v>
      </c>
      <c r="D8" s="653" t="s">
        <v>21</v>
      </c>
      <c r="E8" s="696" t="s">
        <v>22</v>
      </c>
      <c r="F8" s="697" t="s">
        <v>23</v>
      </c>
      <c r="G8" s="697" t="s">
        <v>24</v>
      </c>
      <c r="H8" s="697" t="s">
        <v>25</v>
      </c>
      <c r="I8" s="697" t="s">
        <v>26</v>
      </c>
      <c r="J8" s="697" t="s">
        <v>27</v>
      </c>
      <c r="K8" s="698" t="s">
        <v>28</v>
      </c>
      <c r="L8" s="698" t="s">
        <v>132</v>
      </c>
      <c r="M8" s="699" t="s">
        <v>30</v>
      </c>
      <c r="N8" s="831"/>
      <c r="O8" s="22"/>
      <c r="P8" s="105" t="s">
        <v>133</v>
      </c>
      <c r="Q8" s="98"/>
      <c r="R8" s="98" t="s">
        <v>134</v>
      </c>
      <c r="S8" s="14"/>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row>
    <row r="9" spans="1:53" s="14" customFormat="1" ht="15" customHeight="1">
      <c r="A9" s="2">
        <v>600</v>
      </c>
      <c r="B9" s="137" t="s">
        <v>39</v>
      </c>
      <c r="C9" s="248">
        <v>37665.548999999999</v>
      </c>
      <c r="D9" s="654">
        <f>C9/$C$27</f>
        <v>0.70569575123503103</v>
      </c>
      <c r="E9" s="681">
        <v>29531</v>
      </c>
      <c r="F9" s="700">
        <f>E9/$E$27</f>
        <v>0.46600915259586556</v>
      </c>
      <c r="G9" s="682">
        <v>29531</v>
      </c>
      <c r="H9" s="700">
        <f>G9/$G$27</f>
        <v>0.46454302343872894</v>
      </c>
      <c r="I9" s="683">
        <f>G9-E9</f>
        <v>0</v>
      </c>
      <c r="J9" s="684">
        <v>7015</v>
      </c>
      <c r="K9" s="685">
        <f t="shared" ref="K9:K25" si="0">J9/$J$27</f>
        <v>0.64953703703703702</v>
      </c>
      <c r="L9" s="686">
        <f>G9-J9</f>
        <v>22516</v>
      </c>
      <c r="M9" s="687">
        <f t="shared" ref="M9:M11" si="1">J9/G9</f>
        <v>0.23754698452473672</v>
      </c>
      <c r="N9" s="160" t="e">
        <f>J9-#REF!</f>
        <v>#REF!</v>
      </c>
      <c r="P9" s="115" t="s">
        <v>135</v>
      </c>
      <c r="Q9" s="99">
        <v>600</v>
      </c>
      <c r="R9" s="116">
        <v>49520000</v>
      </c>
      <c r="S9" s="34" t="s">
        <v>136</v>
      </c>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row>
    <row r="10" spans="1:53" s="14" customFormat="1" ht="15" customHeight="1">
      <c r="A10" s="2">
        <v>601</v>
      </c>
      <c r="B10" s="137" t="s">
        <v>40</v>
      </c>
      <c r="C10" s="248">
        <v>6274.3459999999995</v>
      </c>
      <c r="D10" s="654">
        <f t="shared" ref="D10:D15" si="2">C10/$C$27</f>
        <v>0.11755515136600059</v>
      </c>
      <c r="E10" s="667">
        <v>4839</v>
      </c>
      <c r="F10" s="650">
        <f t="shared" ref="F10:F25" si="3">E10/$E$27</f>
        <v>7.6361054126558303E-2</v>
      </c>
      <c r="G10" s="627">
        <v>4839</v>
      </c>
      <c r="H10" s="650">
        <f t="shared" ref="H10:H25" si="4">G10/$G$27</f>
        <v>7.6120811703633787E-2</v>
      </c>
      <c r="I10" s="248">
        <f t="shared" ref="I10:I40" si="5">G10-E10</f>
        <v>0</v>
      </c>
      <c r="J10" s="688">
        <v>1162</v>
      </c>
      <c r="K10" s="285">
        <f t="shared" si="0"/>
        <v>0.10759259259259259</v>
      </c>
      <c r="L10" s="284">
        <f>G10-J10</f>
        <v>3677</v>
      </c>
      <c r="M10" s="668">
        <f t="shared" si="1"/>
        <v>0.2401322587311428</v>
      </c>
      <c r="N10" s="160" t="e">
        <f>J10-#REF!</f>
        <v>#REF!</v>
      </c>
      <c r="P10" s="115" t="s">
        <v>135</v>
      </c>
      <c r="Q10" s="99">
        <v>601</v>
      </c>
      <c r="R10" s="116">
        <v>6805000</v>
      </c>
      <c r="S10" s="34" t="s">
        <v>137</v>
      </c>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row>
    <row r="11" spans="1:53" s="14" customFormat="1" ht="15" customHeight="1">
      <c r="A11" s="2">
        <v>602</v>
      </c>
      <c r="B11" s="137" t="s">
        <v>41</v>
      </c>
      <c r="C11" s="248">
        <v>6533.7242000000006</v>
      </c>
      <c r="D11" s="654">
        <f t="shared" si="2"/>
        <v>0.12241482017642974</v>
      </c>
      <c r="E11" s="628">
        <v>22000</v>
      </c>
      <c r="F11" s="701">
        <f t="shared" si="3"/>
        <v>0.34716742938298878</v>
      </c>
      <c r="G11" s="627">
        <v>22000</v>
      </c>
      <c r="H11" s="701">
        <f t="shared" si="4"/>
        <v>0.3460751927009596</v>
      </c>
      <c r="I11" s="627">
        <f t="shared" si="5"/>
        <v>0</v>
      </c>
      <c r="J11" s="688">
        <v>2620</v>
      </c>
      <c r="K11" s="285">
        <f t="shared" si="0"/>
        <v>0.24259259259259258</v>
      </c>
      <c r="L11" s="284">
        <f>G11-J11</f>
        <v>19380</v>
      </c>
      <c r="M11" s="668">
        <f t="shared" si="1"/>
        <v>0.11909090909090909</v>
      </c>
      <c r="N11" s="160" t="e">
        <f>J11-#REF!</f>
        <v>#REF!</v>
      </c>
      <c r="Q11" s="99">
        <v>602</v>
      </c>
      <c r="R11" s="116">
        <v>26000000</v>
      </c>
      <c r="S11" s="34" t="s">
        <v>138</v>
      </c>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row>
    <row r="12" spans="1:53" s="14" customFormat="1" ht="15" customHeight="1">
      <c r="A12" s="2">
        <v>603</v>
      </c>
      <c r="B12" s="137" t="s">
        <v>42</v>
      </c>
      <c r="C12" s="248">
        <v>0</v>
      </c>
      <c r="D12" s="654">
        <f t="shared" si="2"/>
        <v>0</v>
      </c>
      <c r="E12" s="667">
        <v>0</v>
      </c>
      <c r="F12" s="650">
        <f t="shared" si="3"/>
        <v>0</v>
      </c>
      <c r="G12" s="627">
        <v>0</v>
      </c>
      <c r="H12" s="650">
        <f t="shared" si="4"/>
        <v>0</v>
      </c>
      <c r="I12" s="248">
        <f t="shared" si="5"/>
        <v>0</v>
      </c>
      <c r="J12" s="688">
        <v>0</v>
      </c>
      <c r="K12" s="285">
        <f t="shared" si="0"/>
        <v>0</v>
      </c>
      <c r="L12" s="284">
        <f t="shared" ref="L12:L24" si="6">G12-J12</f>
        <v>0</v>
      </c>
      <c r="M12" s="668">
        <v>0</v>
      </c>
      <c r="N12" s="160" t="e">
        <f>J12-#REF!</f>
        <v>#REF!</v>
      </c>
      <c r="P12" s="115" t="s">
        <v>135</v>
      </c>
      <c r="Q12" s="99">
        <v>605</v>
      </c>
      <c r="R12" s="116">
        <v>1000000</v>
      </c>
      <c r="S12" s="34" t="s">
        <v>139</v>
      </c>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row>
    <row r="13" spans="1:53" s="14" customFormat="1" ht="15" customHeight="1">
      <c r="A13" s="2">
        <v>604</v>
      </c>
      <c r="B13" s="137" t="s">
        <v>43</v>
      </c>
      <c r="C13" s="248">
        <v>0</v>
      </c>
      <c r="D13" s="654">
        <f t="shared" si="2"/>
        <v>0</v>
      </c>
      <c r="E13" s="667">
        <v>2000</v>
      </c>
      <c r="F13" s="650">
        <f t="shared" si="3"/>
        <v>3.1560675398453523E-2</v>
      </c>
      <c r="G13" s="627">
        <v>2000</v>
      </c>
      <c r="H13" s="650">
        <f t="shared" si="4"/>
        <v>3.1461381154632685E-2</v>
      </c>
      <c r="I13" s="248">
        <f t="shared" si="5"/>
        <v>0</v>
      </c>
      <c r="J13" s="688">
        <v>0</v>
      </c>
      <c r="K13" s="285">
        <f t="shared" si="0"/>
        <v>0</v>
      </c>
      <c r="L13" s="284">
        <f>G13-J13</f>
        <v>2000</v>
      </c>
      <c r="M13" s="668">
        <v>0</v>
      </c>
      <c r="N13" s="160" t="e">
        <f>J13-#REF!</f>
        <v>#REF!</v>
      </c>
      <c r="P13" s="115" t="s">
        <v>135</v>
      </c>
      <c r="Q13" s="99">
        <v>606</v>
      </c>
      <c r="R13" s="116">
        <v>0</v>
      </c>
      <c r="S13" s="14" t="s">
        <v>140</v>
      </c>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row>
    <row r="14" spans="1:53" s="14" customFormat="1" ht="15" customHeight="1">
      <c r="A14" s="2">
        <v>605</v>
      </c>
      <c r="B14" s="137" t="s">
        <v>44</v>
      </c>
      <c r="C14" s="248">
        <v>893.86699999999996</v>
      </c>
      <c r="D14" s="654">
        <f t="shared" si="2"/>
        <v>1.6747350319232131E-2</v>
      </c>
      <c r="E14" s="667"/>
      <c r="F14" s="650">
        <f t="shared" si="3"/>
        <v>0</v>
      </c>
      <c r="G14" s="627"/>
      <c r="H14" s="650">
        <f t="shared" si="4"/>
        <v>0</v>
      </c>
      <c r="I14" s="248">
        <f t="shared" si="5"/>
        <v>0</v>
      </c>
      <c r="J14" s="688"/>
      <c r="K14" s="285">
        <f t="shared" si="0"/>
        <v>0</v>
      </c>
      <c r="L14" s="284">
        <f t="shared" si="6"/>
        <v>0</v>
      </c>
      <c r="M14" s="668" t="e">
        <f>J14/G14</f>
        <v>#DIV/0!</v>
      </c>
      <c r="N14" s="160" t="e">
        <f>J14-#REF!</f>
        <v>#REF!</v>
      </c>
      <c r="P14" s="2" t="s">
        <v>141</v>
      </c>
      <c r="Q14" s="99">
        <v>230</v>
      </c>
      <c r="R14" s="116">
        <v>0</v>
      </c>
      <c r="S14" s="34" t="s">
        <v>142</v>
      </c>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row>
    <row r="15" spans="1:53" s="14" customFormat="1" ht="15" customHeight="1">
      <c r="A15" s="2">
        <v>606</v>
      </c>
      <c r="B15" s="137" t="s">
        <v>45</v>
      </c>
      <c r="C15" s="248">
        <v>526.45799999999997</v>
      </c>
      <c r="D15" s="654">
        <f t="shared" si="2"/>
        <v>9.8636335767651219E-3</v>
      </c>
      <c r="E15" s="667"/>
      <c r="F15" s="650">
        <f>E15/$E$27</f>
        <v>0</v>
      </c>
      <c r="G15" s="627">
        <v>200</v>
      </c>
      <c r="H15" s="650">
        <f t="shared" si="4"/>
        <v>3.1461381154632689E-3</v>
      </c>
      <c r="I15" s="248">
        <f t="shared" si="5"/>
        <v>200</v>
      </c>
      <c r="J15" s="689">
        <v>3</v>
      </c>
      <c r="K15" s="285">
        <f t="shared" si="0"/>
        <v>2.7777777777777778E-4</v>
      </c>
      <c r="L15" s="284">
        <f>G15-J15</f>
        <v>197</v>
      </c>
      <c r="M15" s="668">
        <f>J15/G15</f>
        <v>1.4999999999999999E-2</v>
      </c>
      <c r="N15" s="160" t="e">
        <f>J15-#REF!</f>
        <v>#REF!</v>
      </c>
      <c r="P15" s="99" t="s">
        <v>143</v>
      </c>
      <c r="Q15" s="99">
        <v>231</v>
      </c>
      <c r="R15" s="116">
        <v>50000000</v>
      </c>
      <c r="S15" s="14" t="s">
        <v>144</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row>
    <row r="16" spans="1:53" s="36" customFormat="1" ht="15" customHeight="1">
      <c r="A16" s="344" t="s">
        <v>145</v>
      </c>
      <c r="B16" s="344" t="s">
        <v>146</v>
      </c>
      <c r="C16" s="345">
        <v>51893.944199999998</v>
      </c>
      <c r="D16" s="655">
        <f>C16/$C$27</f>
        <v>0.97227670667345867</v>
      </c>
      <c r="E16" s="548">
        <f t="shared" ref="E16" si="7">SUM(E9:E15)</f>
        <v>58370</v>
      </c>
      <c r="F16" s="651">
        <f t="shared" si="3"/>
        <v>0.92109831150386623</v>
      </c>
      <c r="G16" s="345">
        <f>SUM(G9:G15)</f>
        <v>58570</v>
      </c>
      <c r="H16" s="651">
        <f t="shared" si="4"/>
        <v>0.92134654711341823</v>
      </c>
      <c r="I16" s="345">
        <f t="shared" si="5"/>
        <v>200</v>
      </c>
      <c r="J16" s="345">
        <f>SUM(J9:J15)</f>
        <v>10800</v>
      </c>
      <c r="K16" s="448">
        <f t="shared" si="0"/>
        <v>1</v>
      </c>
      <c r="L16" s="345">
        <f>G16-J16</f>
        <v>47770</v>
      </c>
      <c r="M16" s="669">
        <f>J16/G16</f>
        <v>0.18439474133515452</v>
      </c>
      <c r="N16" s="161" t="e">
        <f t="shared" ref="N16" si="8">SUM(N9:N15)</f>
        <v>#REF!</v>
      </c>
      <c r="P16" s="99" t="s">
        <v>147</v>
      </c>
      <c r="Q16" s="99">
        <v>231</v>
      </c>
      <c r="R16" s="116">
        <v>5800000</v>
      </c>
      <c r="S16" s="14" t="s">
        <v>148</v>
      </c>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row>
    <row r="17" spans="1:53" s="14" customFormat="1" ht="15" customHeight="1">
      <c r="A17" s="2">
        <v>230</v>
      </c>
      <c r="B17" s="137" t="s">
        <v>47</v>
      </c>
      <c r="C17" s="288">
        <v>0</v>
      </c>
      <c r="D17" s="654">
        <f t="shared" ref="D17:D25" si="9">C17/$C$27</f>
        <v>0</v>
      </c>
      <c r="E17" s="670">
        <v>0</v>
      </c>
      <c r="F17" s="650">
        <f t="shared" si="3"/>
        <v>0</v>
      </c>
      <c r="G17" s="690">
        <v>0</v>
      </c>
      <c r="H17" s="650">
        <f t="shared" si="4"/>
        <v>0</v>
      </c>
      <c r="I17" s="288">
        <f t="shared" si="5"/>
        <v>0</v>
      </c>
      <c r="J17" s="286">
        <v>0</v>
      </c>
      <c r="K17" s="285">
        <f t="shared" si="0"/>
        <v>0</v>
      </c>
      <c r="L17" s="286">
        <f t="shared" si="6"/>
        <v>0</v>
      </c>
      <c r="M17" s="671">
        <v>0</v>
      </c>
      <c r="N17" s="160" t="e">
        <f>J17-#REF!</f>
        <v>#REF!</v>
      </c>
      <c r="P17" s="99" t="s">
        <v>149</v>
      </c>
      <c r="Q17" s="99">
        <v>231</v>
      </c>
      <c r="R17" s="116">
        <v>0</v>
      </c>
      <c r="S17" s="34" t="s">
        <v>150</v>
      </c>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row>
    <row r="18" spans="1:53" s="14" customFormat="1" ht="15" customHeight="1">
      <c r="A18" s="2">
        <v>231</v>
      </c>
      <c r="B18" s="137" t="s">
        <v>48</v>
      </c>
      <c r="C18" s="288">
        <v>1479.693</v>
      </c>
      <c r="D18" s="654">
        <f t="shared" si="9"/>
        <v>2.7723293326541366E-2</v>
      </c>
      <c r="E18" s="670">
        <v>5000</v>
      </c>
      <c r="F18" s="650">
        <f t="shared" si="3"/>
        <v>7.8901688496133812E-2</v>
      </c>
      <c r="G18" s="690">
        <v>5000</v>
      </c>
      <c r="H18" s="650">
        <f t="shared" si="4"/>
        <v>7.8653452886581723E-2</v>
      </c>
      <c r="I18" s="288">
        <f>G18-E18</f>
        <v>0</v>
      </c>
      <c r="J18" s="286">
        <v>0</v>
      </c>
      <c r="K18" s="285">
        <f t="shared" si="0"/>
        <v>0</v>
      </c>
      <c r="L18" s="286">
        <f>G18-J18</f>
        <v>5000</v>
      </c>
      <c r="M18" s="671">
        <f>J18/G18</f>
        <v>0</v>
      </c>
      <c r="N18" s="160" t="e">
        <f>J18-#REF!</f>
        <v>#REF!</v>
      </c>
      <c r="P18" s="99" t="s">
        <v>151</v>
      </c>
      <c r="Q18" s="99">
        <v>231</v>
      </c>
      <c r="R18" s="116">
        <v>15000000</v>
      </c>
      <c r="S18" s="34" t="s">
        <v>152</v>
      </c>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row>
    <row r="19" spans="1:53" s="14" customFormat="1" ht="15" customHeight="1">
      <c r="A19" s="2">
        <v>232</v>
      </c>
      <c r="B19" s="137" t="s">
        <v>153</v>
      </c>
      <c r="C19" s="288">
        <v>0</v>
      </c>
      <c r="D19" s="654">
        <f t="shared" si="9"/>
        <v>0</v>
      </c>
      <c r="E19" s="670">
        <v>0</v>
      </c>
      <c r="F19" s="650">
        <f t="shared" si="3"/>
        <v>0</v>
      </c>
      <c r="G19" s="690">
        <v>0</v>
      </c>
      <c r="H19" s="650">
        <f t="shared" si="4"/>
        <v>0</v>
      </c>
      <c r="I19" s="288">
        <f t="shared" si="5"/>
        <v>0</v>
      </c>
      <c r="J19" s="286">
        <v>0</v>
      </c>
      <c r="K19" s="285">
        <f t="shared" si="0"/>
        <v>0</v>
      </c>
      <c r="L19" s="286">
        <f t="shared" si="6"/>
        <v>0</v>
      </c>
      <c r="M19" s="671">
        <v>0</v>
      </c>
      <c r="N19" s="160" t="e">
        <f>J19-#REF!</f>
        <v>#REF!</v>
      </c>
      <c r="P19" s="99" t="s">
        <v>154</v>
      </c>
      <c r="Q19" s="99">
        <v>231</v>
      </c>
      <c r="R19" s="116"/>
      <c r="S19" s="14" t="s">
        <v>155</v>
      </c>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row>
    <row r="20" spans="1:53" s="14" customFormat="1" ht="15" customHeight="1">
      <c r="A20" s="243" t="s">
        <v>156</v>
      </c>
      <c r="B20" s="244" t="s">
        <v>157</v>
      </c>
      <c r="C20" s="37">
        <v>1479.693</v>
      </c>
      <c r="D20" s="656">
        <f t="shared" si="9"/>
        <v>2.7723293326541366E-2</v>
      </c>
      <c r="E20" s="549">
        <f>SUM(E17:E19)</f>
        <v>5000</v>
      </c>
      <c r="F20" s="702">
        <f t="shared" si="3"/>
        <v>7.8901688496133812E-2</v>
      </c>
      <c r="G20" s="37">
        <f>SUM(G17:G19)</f>
        <v>5000</v>
      </c>
      <c r="H20" s="702">
        <f>G20/$G$27</f>
        <v>7.8653452886581723E-2</v>
      </c>
      <c r="I20" s="37">
        <f>G20-E20</f>
        <v>0</v>
      </c>
      <c r="J20" s="691">
        <f>J17+J18+J19</f>
        <v>0</v>
      </c>
      <c r="K20" s="259">
        <f t="shared" si="0"/>
        <v>0</v>
      </c>
      <c r="L20" s="345">
        <f>G20-J20</f>
        <v>5000</v>
      </c>
      <c r="M20" s="672">
        <f>J20/G20</f>
        <v>0</v>
      </c>
      <c r="N20" s="162" t="e">
        <f t="shared" ref="N20" si="10">SUM(N17:N19)</f>
        <v>#REF!</v>
      </c>
      <c r="P20" s="6"/>
      <c r="Q20" s="102" t="s">
        <v>158</v>
      </c>
      <c r="R20" s="117">
        <f>SUM(R9:R19)</f>
        <v>154125000</v>
      </c>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row>
    <row r="21" spans="1:53" s="14" customFormat="1" ht="15" customHeight="1">
      <c r="A21" s="2">
        <v>230</v>
      </c>
      <c r="B21" s="137" t="s">
        <v>47</v>
      </c>
      <c r="C21" s="287">
        <v>0</v>
      </c>
      <c r="D21" s="654">
        <f t="shared" si="9"/>
        <v>0</v>
      </c>
      <c r="E21" s="550">
        <v>0</v>
      </c>
      <c r="F21" s="650">
        <f t="shared" si="3"/>
        <v>0</v>
      </c>
      <c r="G21" s="287">
        <v>0</v>
      </c>
      <c r="H21" s="650">
        <f t="shared" si="4"/>
        <v>0</v>
      </c>
      <c r="I21" s="248">
        <f t="shared" si="5"/>
        <v>0</v>
      </c>
      <c r="J21" s="287">
        <v>0</v>
      </c>
      <c r="K21" s="285">
        <f t="shared" si="0"/>
        <v>0</v>
      </c>
      <c r="L21" s="287">
        <f t="shared" si="6"/>
        <v>0</v>
      </c>
      <c r="M21" s="673">
        <v>0</v>
      </c>
      <c r="N21" s="163" t="e">
        <f>J21-#REF!</f>
        <v>#REF!</v>
      </c>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row>
    <row r="22" spans="1:53" s="14" customFormat="1" ht="15" customHeight="1">
      <c r="A22" s="2">
        <v>231</v>
      </c>
      <c r="B22" s="137" t="s">
        <v>48</v>
      </c>
      <c r="C22" s="287">
        <v>0</v>
      </c>
      <c r="D22" s="654">
        <f t="shared" si="9"/>
        <v>0</v>
      </c>
      <c r="E22" s="550">
        <v>0</v>
      </c>
      <c r="F22" s="650">
        <f t="shared" si="3"/>
        <v>0</v>
      </c>
      <c r="G22" s="287">
        <v>0</v>
      </c>
      <c r="H22" s="650">
        <f t="shared" si="4"/>
        <v>0</v>
      </c>
      <c r="I22" s="248">
        <f t="shared" si="5"/>
        <v>0</v>
      </c>
      <c r="J22" s="287">
        <v>0</v>
      </c>
      <c r="K22" s="285">
        <f t="shared" si="0"/>
        <v>0</v>
      </c>
      <c r="L22" s="287">
        <f t="shared" si="6"/>
        <v>0</v>
      </c>
      <c r="M22" s="673">
        <v>0</v>
      </c>
      <c r="N22" s="160" t="e">
        <f>J22-#REF!</f>
        <v>#REF!</v>
      </c>
      <c r="P22" s="6"/>
      <c r="R22" s="6"/>
      <c r="S22" s="6"/>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row>
    <row r="23" spans="1:53" s="14" customFormat="1" ht="15" customHeight="1">
      <c r="A23" s="2">
        <v>232</v>
      </c>
      <c r="B23" s="137" t="s">
        <v>153</v>
      </c>
      <c r="C23" s="287">
        <v>0</v>
      </c>
      <c r="D23" s="654">
        <f t="shared" si="9"/>
        <v>0</v>
      </c>
      <c r="E23" s="550">
        <v>0</v>
      </c>
      <c r="F23" s="650">
        <f t="shared" si="3"/>
        <v>0</v>
      </c>
      <c r="G23" s="287">
        <v>0</v>
      </c>
      <c r="H23" s="650">
        <f t="shared" si="4"/>
        <v>0</v>
      </c>
      <c r="I23" s="248">
        <f t="shared" si="5"/>
        <v>0</v>
      </c>
      <c r="J23" s="287">
        <v>0</v>
      </c>
      <c r="K23" s="285">
        <f t="shared" si="0"/>
        <v>0</v>
      </c>
      <c r="L23" s="287">
        <f t="shared" si="6"/>
        <v>0</v>
      </c>
      <c r="M23" s="673">
        <v>0</v>
      </c>
      <c r="N23" s="163" t="e">
        <f>J23-#REF!</f>
        <v>#REF!</v>
      </c>
      <c r="P23" s="106" t="s">
        <v>159</v>
      </c>
      <c r="Q23" s="13" t="s">
        <v>134</v>
      </c>
      <c r="R23" s="6"/>
      <c r="S23" s="6"/>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row>
    <row r="24" spans="1:53" s="14" customFormat="1" ht="15" customHeight="1">
      <c r="A24" s="243" t="s">
        <v>156</v>
      </c>
      <c r="B24" s="244" t="s">
        <v>160</v>
      </c>
      <c r="C24" s="352">
        <v>0</v>
      </c>
      <c r="D24" s="657">
        <f t="shared" si="9"/>
        <v>0</v>
      </c>
      <c r="E24" s="551">
        <f t="shared" ref="E24" si="11">SUM(E21:E23)</f>
        <v>0</v>
      </c>
      <c r="F24" s="703">
        <f t="shared" si="3"/>
        <v>0</v>
      </c>
      <c r="G24" s="352">
        <f>SUM(G21:G23)</f>
        <v>0</v>
      </c>
      <c r="H24" s="703">
        <f t="shared" si="4"/>
        <v>0</v>
      </c>
      <c r="I24" s="352">
        <f t="shared" si="5"/>
        <v>0</v>
      </c>
      <c r="J24" s="352">
        <f>SUM(J21:J23)</f>
        <v>0</v>
      </c>
      <c r="K24" s="449">
        <f t="shared" si="0"/>
        <v>0</v>
      </c>
      <c r="L24" s="352">
        <f t="shared" si="6"/>
        <v>0</v>
      </c>
      <c r="M24" s="674" t="e">
        <f>J24/G24</f>
        <v>#DIV/0!</v>
      </c>
      <c r="N24" s="164" t="e">
        <f t="shared" ref="N24" si="12">SUM(N21:N23)</f>
        <v>#REF!</v>
      </c>
      <c r="P24" s="14" t="s">
        <v>161</v>
      </c>
      <c r="R24" s="98"/>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row>
    <row r="25" spans="1:53" s="36" customFormat="1" ht="15" customHeight="1">
      <c r="A25" s="344" t="s">
        <v>162</v>
      </c>
      <c r="B25" s="346" t="s">
        <v>163</v>
      </c>
      <c r="C25" s="186">
        <v>1479.693</v>
      </c>
      <c r="D25" s="658">
        <f t="shared" si="9"/>
        <v>2.7723293326541366E-2</v>
      </c>
      <c r="E25" s="552">
        <f>E20+E24</f>
        <v>5000</v>
      </c>
      <c r="F25" s="704">
        <f t="shared" si="3"/>
        <v>7.8901688496133812E-2</v>
      </c>
      <c r="G25" s="186">
        <f>G20+G24</f>
        <v>5000</v>
      </c>
      <c r="H25" s="704">
        <f t="shared" si="4"/>
        <v>7.8653452886581723E-2</v>
      </c>
      <c r="I25" s="186">
        <f t="shared" si="5"/>
        <v>0</v>
      </c>
      <c r="J25" s="186">
        <f>J20+J24</f>
        <v>0</v>
      </c>
      <c r="K25" s="347">
        <f t="shared" si="0"/>
        <v>0</v>
      </c>
      <c r="L25" s="186">
        <f>G25-J25</f>
        <v>5000</v>
      </c>
      <c r="M25" s="775">
        <f>J25/G25</f>
        <v>0</v>
      </c>
      <c r="N25" s="165" t="e">
        <f t="shared" ref="N25" si="13">N20+N24</f>
        <v>#REF!</v>
      </c>
      <c r="P25" s="115" t="s">
        <v>135</v>
      </c>
      <c r="Q25" s="99">
        <v>600</v>
      </c>
      <c r="R25" s="100">
        <v>49520000</v>
      </c>
      <c r="S25" s="34" t="s">
        <v>136</v>
      </c>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row>
    <row r="26" spans="1:53" s="132" customFormat="1" ht="15" customHeight="1">
      <c r="A26" s="832"/>
      <c r="B26" s="832"/>
      <c r="C26" s="249"/>
      <c r="D26" s="659"/>
      <c r="E26" s="553"/>
      <c r="F26" s="705"/>
      <c r="G26" s="249"/>
      <c r="H26" s="650"/>
      <c r="I26" s="248"/>
      <c r="J26" s="249"/>
      <c r="K26" s="285"/>
      <c r="L26" s="250"/>
      <c r="M26" s="776"/>
      <c r="N26" s="251"/>
      <c r="P26" s="252"/>
      <c r="Q26" s="253"/>
      <c r="R26" s="254"/>
      <c r="S26" s="255"/>
    </row>
    <row r="27" spans="1:53" s="36" customFormat="1" ht="15" customHeight="1" thickBot="1">
      <c r="A27" s="833" t="s">
        <v>164</v>
      </c>
      <c r="B27" s="833"/>
      <c r="C27" s="186">
        <v>53373.637199999997</v>
      </c>
      <c r="D27" s="658">
        <f>D16+D25</f>
        <v>1</v>
      </c>
      <c r="E27" s="552">
        <f>E16+E25+E26</f>
        <v>63370</v>
      </c>
      <c r="F27" s="704">
        <f>F16+F25</f>
        <v>1</v>
      </c>
      <c r="G27" s="186">
        <f>G16+G25+G26</f>
        <v>63570</v>
      </c>
      <c r="H27" s="704">
        <f>G27/$G$27</f>
        <v>1</v>
      </c>
      <c r="I27" s="186">
        <f t="shared" si="5"/>
        <v>200</v>
      </c>
      <c r="J27" s="186">
        <f>J16+J25+J26</f>
        <v>10800</v>
      </c>
      <c r="K27" s="347">
        <f>J27/$J$27</f>
        <v>1</v>
      </c>
      <c r="L27" s="186">
        <f>G27-J27</f>
        <v>52770</v>
      </c>
      <c r="M27" s="775">
        <f>J27/G27</f>
        <v>0.16989145823501653</v>
      </c>
      <c r="N27" s="166" t="e">
        <f t="shared" ref="N27" si="14">N16+N25+N26</f>
        <v>#REF!</v>
      </c>
      <c r="P27" s="115" t="s">
        <v>135</v>
      </c>
      <c r="Q27" s="824">
        <v>602</v>
      </c>
      <c r="R27" s="100">
        <v>12260000</v>
      </c>
      <c r="S27" s="34" t="s">
        <v>165</v>
      </c>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row>
    <row r="28" spans="1:53" ht="15" customHeight="1">
      <c r="A28" s="245"/>
      <c r="B28" s="246" t="s">
        <v>166</v>
      </c>
      <c r="C28" s="247"/>
      <c r="D28" s="660"/>
      <c r="E28" s="554"/>
      <c r="F28" s="706"/>
      <c r="G28" s="158"/>
      <c r="H28" s="706"/>
      <c r="I28" s="248"/>
      <c r="J28" s="158"/>
      <c r="K28" s="144"/>
      <c r="L28" s="168"/>
      <c r="M28" s="675"/>
      <c r="N28" s="24"/>
      <c r="O28" s="36"/>
      <c r="P28" s="118" t="s">
        <v>167</v>
      </c>
      <c r="Q28" s="825"/>
      <c r="R28" s="100">
        <v>9000000</v>
      </c>
      <c r="S28" s="34" t="s">
        <v>168</v>
      </c>
    </row>
    <row r="29" spans="1:53" ht="15" customHeight="1">
      <c r="A29" s="218" t="s">
        <v>37</v>
      </c>
      <c r="B29" s="218" t="s">
        <v>38</v>
      </c>
      <c r="C29" s="247"/>
      <c r="D29" s="660"/>
      <c r="E29" s="554"/>
      <c r="F29" s="706"/>
      <c r="G29" s="158"/>
      <c r="H29" s="706"/>
      <c r="I29" s="248"/>
      <c r="J29" s="158"/>
      <c r="K29" s="144"/>
      <c r="L29" s="257"/>
      <c r="M29" s="675"/>
      <c r="N29" s="24"/>
      <c r="O29" s="36"/>
      <c r="P29" s="119" t="s">
        <v>169</v>
      </c>
      <c r="Q29" s="826"/>
      <c r="R29" s="100">
        <v>1740000</v>
      </c>
      <c r="S29" s="34" t="s">
        <v>170</v>
      </c>
    </row>
    <row r="30" spans="1:53" s="267" customFormat="1" ht="15" customHeight="1">
      <c r="A30" s="348"/>
      <c r="B30" s="349" t="s">
        <v>171</v>
      </c>
      <c r="C30" s="350">
        <f>C32+C33</f>
        <v>51893.944199999998</v>
      </c>
      <c r="D30" s="661">
        <f>C30/C41</f>
        <v>0.97227670667345867</v>
      </c>
      <c r="E30" s="555">
        <f>E32+E33</f>
        <v>58370</v>
      </c>
      <c r="F30" s="707">
        <f>E30/E41</f>
        <v>0.92109831150386623</v>
      </c>
      <c r="G30" s="351">
        <f>G32+G33</f>
        <v>58570</v>
      </c>
      <c r="H30" s="707">
        <f>G30/G41</f>
        <v>0.92134654711341823</v>
      </c>
      <c r="I30" s="351">
        <f t="shared" si="5"/>
        <v>200</v>
      </c>
      <c r="J30" s="351">
        <f>J32+J33</f>
        <v>10800</v>
      </c>
      <c r="K30" s="353">
        <f>J30/J41</f>
        <v>1</v>
      </c>
      <c r="L30" s="354">
        <f>G30-J30</f>
        <v>47770</v>
      </c>
      <c r="M30" s="676">
        <f t="shared" ref="M30:M36" si="15">J30/G30</f>
        <v>0.18439474133515452</v>
      </c>
      <c r="N30" s="266"/>
      <c r="P30" s="268" t="s">
        <v>135</v>
      </c>
      <c r="Q30" s="269">
        <v>605</v>
      </c>
      <c r="R30" s="270">
        <v>1000000</v>
      </c>
      <c r="S30" s="271" t="s">
        <v>139</v>
      </c>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row>
    <row r="31" spans="1:53" ht="15" customHeight="1">
      <c r="A31" s="155" t="s">
        <v>172</v>
      </c>
      <c r="B31" s="156" t="s">
        <v>121</v>
      </c>
      <c r="C31" s="156"/>
      <c r="D31" s="662"/>
      <c r="E31" s="556"/>
      <c r="F31" s="708"/>
      <c r="G31" s="274"/>
      <c r="H31" s="708"/>
      <c r="I31" s="692"/>
      <c r="J31" s="693"/>
      <c r="K31" s="283"/>
      <c r="L31" s="276"/>
      <c r="M31" s="675"/>
      <c r="N31" s="167"/>
      <c r="P31" s="99" t="s">
        <v>143</v>
      </c>
      <c r="Q31" s="99">
        <v>231</v>
      </c>
      <c r="R31" s="100">
        <v>47000000</v>
      </c>
      <c r="S31" s="14" t="s">
        <v>144</v>
      </c>
    </row>
    <row r="32" spans="1:53" ht="15" customHeight="1">
      <c r="A32" s="751" t="s">
        <v>173</v>
      </c>
      <c r="B32" s="506" t="s">
        <v>174</v>
      </c>
      <c r="C32" s="368">
        <f>C9+C10+C11+C14+C15-1740</f>
        <v>50153.944199999998</v>
      </c>
      <c r="D32" s="662">
        <f>C32/C41</f>
        <v>0.93967634268702227</v>
      </c>
      <c r="E32" s="556">
        <v>58370</v>
      </c>
      <c r="F32" s="708">
        <f>E32/E41</f>
        <v>0.92109831150386623</v>
      </c>
      <c r="G32" s="274">
        <v>58570</v>
      </c>
      <c r="H32" s="708">
        <f>G32/G41</f>
        <v>0.92134654711341823</v>
      </c>
      <c r="I32" s="407">
        <f>G32-E32</f>
        <v>200</v>
      </c>
      <c r="J32" s="274">
        <f>J9+J10+J11+J12+J13+J14+J15-J33</f>
        <v>10800</v>
      </c>
      <c r="K32" s="283">
        <f>J32/J41</f>
        <v>1</v>
      </c>
      <c r="L32" s="276">
        <f>G32-J32</f>
        <v>47770</v>
      </c>
      <c r="M32" s="675">
        <f t="shared" si="15"/>
        <v>0.18439474133515452</v>
      </c>
      <c r="N32" s="167"/>
      <c r="P32" s="99"/>
      <c r="Q32" s="99"/>
      <c r="R32" s="100"/>
      <c r="S32" s="14"/>
    </row>
    <row r="33" spans="1:53" ht="15" customHeight="1">
      <c r="A33" s="367"/>
      <c r="B33" s="507"/>
      <c r="C33" s="368">
        <v>1740</v>
      </c>
      <c r="D33" s="662">
        <f>C33/C41</f>
        <v>3.2600363986436363E-2</v>
      </c>
      <c r="E33" s="556"/>
      <c r="F33" s="708">
        <f>E33/E41</f>
        <v>0</v>
      </c>
      <c r="G33" s="274"/>
      <c r="H33" s="708">
        <f>G33/G41</f>
        <v>0</v>
      </c>
      <c r="I33" s="692"/>
      <c r="J33" s="275"/>
      <c r="K33" s="283">
        <f>J33/J41</f>
        <v>0</v>
      </c>
      <c r="L33" s="276">
        <f t="shared" ref="L33" si="16">G33-J33</f>
        <v>0</v>
      </c>
      <c r="M33" s="675" t="e">
        <f t="shared" si="15"/>
        <v>#DIV/0!</v>
      </c>
      <c r="N33" s="167"/>
      <c r="P33" s="99"/>
      <c r="Q33" s="99"/>
      <c r="R33" s="100"/>
      <c r="S33" s="14"/>
    </row>
    <row r="34" spans="1:53" s="267" customFormat="1" ht="15" customHeight="1">
      <c r="A34" s="348"/>
      <c r="B34" s="349" t="s">
        <v>175</v>
      </c>
      <c r="C34" s="354">
        <f>C18</f>
        <v>1479.693</v>
      </c>
      <c r="D34" s="661">
        <f>C34/C41</f>
        <v>2.7723293326541366E-2</v>
      </c>
      <c r="E34" s="555">
        <f>E25</f>
        <v>5000</v>
      </c>
      <c r="F34" s="707">
        <f>E34/E41</f>
        <v>7.8901688496133812E-2</v>
      </c>
      <c r="G34" s="351">
        <f>G25</f>
        <v>5000</v>
      </c>
      <c r="H34" s="707">
        <f>G34/G41</f>
        <v>7.8653452886581723E-2</v>
      </c>
      <c r="I34" s="351">
        <f t="shared" si="5"/>
        <v>0</v>
      </c>
      <c r="J34" s="351">
        <v>0</v>
      </c>
      <c r="K34" s="355">
        <f>J34/J41</f>
        <v>0</v>
      </c>
      <c r="L34" s="354">
        <f>G34-J34</f>
        <v>5000</v>
      </c>
      <c r="M34" s="676">
        <f t="shared" si="15"/>
        <v>0</v>
      </c>
      <c r="N34" s="272"/>
      <c r="P34" s="269"/>
      <c r="Q34" s="269"/>
      <c r="R34" s="270"/>
      <c r="S34" s="273"/>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row>
    <row r="35" spans="1:53" ht="15" customHeight="1">
      <c r="A35" s="155" t="s">
        <v>172</v>
      </c>
      <c r="B35" s="156" t="s">
        <v>121</v>
      </c>
      <c r="C35" s="157"/>
      <c r="D35" s="662"/>
      <c r="E35" s="556"/>
      <c r="F35" s="708"/>
      <c r="G35" s="274"/>
      <c r="H35" s="711"/>
      <c r="I35" s="692"/>
      <c r="J35" s="275"/>
      <c r="K35" s="283"/>
      <c r="L35" s="276"/>
      <c r="M35" s="675"/>
      <c r="N35" s="167"/>
      <c r="P35" s="99"/>
      <c r="Q35" s="99"/>
      <c r="R35" s="100"/>
      <c r="S35" s="14"/>
    </row>
    <row r="36" spans="1:53" ht="15" customHeight="1">
      <c r="A36" s="752" t="s">
        <v>176</v>
      </c>
      <c r="B36" s="156" t="s">
        <v>177</v>
      </c>
      <c r="C36" s="276">
        <v>0</v>
      </c>
      <c r="D36" s="662">
        <f>C36/C41</f>
        <v>0</v>
      </c>
      <c r="E36" s="556">
        <v>5000</v>
      </c>
      <c r="F36" s="708">
        <f>E36/E41</f>
        <v>7.8901688496133812E-2</v>
      </c>
      <c r="G36" s="749">
        <v>5000</v>
      </c>
      <c r="H36" s="712">
        <f>G36/G41</f>
        <v>7.8653452886581723E-2</v>
      </c>
      <c r="I36" s="692">
        <f t="shared" si="5"/>
        <v>0</v>
      </c>
      <c r="J36" s="275">
        <v>0</v>
      </c>
      <c r="K36" s="283">
        <f>J36/J41</f>
        <v>0</v>
      </c>
      <c r="L36" s="276">
        <f t="shared" ref="L36" si="17">G36-J36</f>
        <v>5000</v>
      </c>
      <c r="M36" s="675">
        <f t="shared" si="15"/>
        <v>0</v>
      </c>
      <c r="N36" s="167"/>
      <c r="P36" s="99" t="s">
        <v>147</v>
      </c>
      <c r="Q36" s="99">
        <v>231</v>
      </c>
      <c r="R36" s="100">
        <v>5000000</v>
      </c>
      <c r="S36" s="14" t="s">
        <v>178</v>
      </c>
    </row>
    <row r="37" spans="1:53" ht="15" customHeight="1">
      <c r="A37" s="348"/>
      <c r="B37" s="349" t="s">
        <v>179</v>
      </c>
      <c r="C37" s="409" t="e">
        <f>SUM(#REF!)</f>
        <v>#REF!</v>
      </c>
      <c r="D37" s="664" t="e">
        <f>C37/C41</f>
        <v>#REF!</v>
      </c>
      <c r="E37" s="555">
        <f>SUM(E36:E36)</f>
        <v>5000</v>
      </c>
      <c r="F37" s="707">
        <f>E37/E41</f>
        <v>7.8901688496133812E-2</v>
      </c>
      <c r="G37" s="351">
        <f>SUM(G36:G36)</f>
        <v>5000</v>
      </c>
      <c r="H37" s="714">
        <f>G37/G41</f>
        <v>7.8653452886581723E-2</v>
      </c>
      <c r="I37" s="352">
        <f t="shared" si="5"/>
        <v>0</v>
      </c>
      <c r="J37" s="351">
        <f>SUM(J34:J36)</f>
        <v>0</v>
      </c>
      <c r="K37" s="355">
        <f>J37/J41</f>
        <v>0</v>
      </c>
      <c r="L37" s="356">
        <f>G37-J37</f>
        <v>5000</v>
      </c>
      <c r="M37" s="677">
        <f t="shared" ref="M37:M41" si="18">J37/G37</f>
        <v>0</v>
      </c>
      <c r="N37" s="143"/>
      <c r="P37" s="106" t="s">
        <v>180</v>
      </c>
      <c r="Q37" s="13" t="s">
        <v>134</v>
      </c>
    </row>
    <row r="38" spans="1:53" ht="15" customHeight="1">
      <c r="A38" s="155" t="s">
        <v>172</v>
      </c>
      <c r="B38" s="156" t="s">
        <v>121</v>
      </c>
      <c r="C38" s="156"/>
      <c r="D38" s="663"/>
      <c r="E38" s="557"/>
      <c r="F38" s="709"/>
      <c r="G38" s="275"/>
      <c r="H38" s="713"/>
      <c r="I38" s="692"/>
      <c r="J38" s="274"/>
      <c r="K38" s="283"/>
      <c r="L38" s="276"/>
      <c r="M38" s="675"/>
      <c r="N38" s="143"/>
      <c r="P38" s="14"/>
      <c r="Q38" s="14"/>
      <c r="R38" s="98"/>
      <c r="S38" s="14"/>
    </row>
    <row r="39" spans="1:53" s="261" customFormat="1" ht="15" customHeight="1">
      <c r="A39" s="348"/>
      <c r="B39" s="349" t="s">
        <v>181</v>
      </c>
      <c r="C39" s="354">
        <v>0</v>
      </c>
      <c r="D39" s="661">
        <v>0</v>
      </c>
      <c r="E39" s="555">
        <v>0</v>
      </c>
      <c r="F39" s="707">
        <f>E39/E41</f>
        <v>0</v>
      </c>
      <c r="G39" s="351">
        <v>0</v>
      </c>
      <c r="H39" s="714">
        <f>G39/G41</f>
        <v>0</v>
      </c>
      <c r="I39" s="352">
        <f t="shared" si="5"/>
        <v>0</v>
      </c>
      <c r="J39" s="351">
        <v>0</v>
      </c>
      <c r="K39" s="355">
        <f>J39/J41</f>
        <v>0</v>
      </c>
      <c r="L39" s="354">
        <f>G39-J39</f>
        <v>0</v>
      </c>
      <c r="M39" s="676" t="e">
        <f t="shared" si="18"/>
        <v>#DIV/0!</v>
      </c>
      <c r="N39" s="260"/>
      <c r="P39" s="262" t="s">
        <v>135</v>
      </c>
      <c r="Q39" s="263">
        <v>600</v>
      </c>
      <c r="R39" s="264">
        <v>49520000</v>
      </c>
      <c r="S39" s="265" t="s">
        <v>136</v>
      </c>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row>
    <row r="40" spans="1:53" ht="15" customHeight="1">
      <c r="A40" s="155"/>
      <c r="B40" s="156" t="s">
        <v>182</v>
      </c>
      <c r="C40" s="408">
        <v>0</v>
      </c>
      <c r="D40" s="663">
        <v>0</v>
      </c>
      <c r="E40" s="557">
        <v>0</v>
      </c>
      <c r="F40" s="709">
        <f>E40/E41</f>
        <v>0</v>
      </c>
      <c r="G40" s="275">
        <v>0</v>
      </c>
      <c r="H40" s="713">
        <f>G40/G41</f>
        <v>0</v>
      </c>
      <c r="I40" s="692">
        <f t="shared" si="5"/>
        <v>0</v>
      </c>
      <c r="J40" s="274">
        <v>0</v>
      </c>
      <c r="K40" s="283">
        <f>J40/J41</f>
        <v>0</v>
      </c>
      <c r="L40" s="276">
        <f>G40-J40</f>
        <v>0</v>
      </c>
      <c r="M40" s="675" t="e">
        <f t="shared" si="18"/>
        <v>#DIV/0!</v>
      </c>
      <c r="N40" s="143"/>
      <c r="P40" s="115"/>
      <c r="Q40" s="99"/>
      <c r="R40" s="100"/>
      <c r="S40" s="34"/>
    </row>
    <row r="41" spans="1:53" s="267" customFormat="1" ht="15" customHeight="1" thickBot="1">
      <c r="A41" s="348"/>
      <c r="B41" s="349" t="s">
        <v>183</v>
      </c>
      <c r="C41" s="357">
        <f>C30+C34+C40</f>
        <v>53373.637199999997</v>
      </c>
      <c r="D41" s="661">
        <f>D30+D34</f>
        <v>1</v>
      </c>
      <c r="E41" s="678">
        <f>E30+E34+E40</f>
        <v>63370</v>
      </c>
      <c r="F41" s="710">
        <f>F30+F34</f>
        <v>1</v>
      </c>
      <c r="G41" s="694">
        <f>G30+G34+G40</f>
        <v>63570</v>
      </c>
      <c r="H41" s="715">
        <f>H30+H34</f>
        <v>1</v>
      </c>
      <c r="I41" s="694">
        <f>I30+I34+I40</f>
        <v>200</v>
      </c>
      <c r="J41" s="694">
        <f>J30+J34+J40</f>
        <v>10800</v>
      </c>
      <c r="K41" s="679">
        <f>K30+K34</f>
        <v>1</v>
      </c>
      <c r="L41" s="680">
        <f>G41-J41</f>
        <v>52770</v>
      </c>
      <c r="M41" s="777">
        <f t="shared" si="18"/>
        <v>0.16989145823501653</v>
      </c>
      <c r="N41" s="266"/>
      <c r="P41" s="268"/>
      <c r="Q41" s="269"/>
      <c r="R41" s="270"/>
      <c r="S41" s="271"/>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row>
    <row r="42" spans="1:53" ht="15.75">
      <c r="K42" s="6"/>
      <c r="L42" s="14"/>
      <c r="M42" s="14"/>
      <c r="P42" s="109"/>
      <c r="Q42" s="109"/>
      <c r="R42" s="110"/>
      <c r="S42" s="34"/>
    </row>
    <row r="43" spans="1:53" ht="15.75">
      <c r="K43" s="6"/>
      <c r="L43" s="14"/>
      <c r="M43" s="14"/>
      <c r="P43" s="109"/>
      <c r="Q43" s="109"/>
      <c r="R43" s="110"/>
      <c r="S43" s="34"/>
    </row>
    <row r="44" spans="1:53" ht="15.75">
      <c r="K44" s="6"/>
      <c r="L44" s="14"/>
      <c r="M44" s="14"/>
      <c r="P44" s="109"/>
      <c r="Q44" s="109"/>
      <c r="R44" s="110"/>
      <c r="S44" s="14"/>
    </row>
    <row r="45" spans="1:53" ht="15.75">
      <c r="K45" s="6"/>
      <c r="L45" s="14"/>
      <c r="M45" s="14"/>
      <c r="P45" s="14"/>
      <c r="Q45" s="101"/>
      <c r="R45" s="112"/>
    </row>
    <row r="46" spans="1:53" ht="15">
      <c r="K46" s="6"/>
      <c r="L46" s="14"/>
      <c r="M46" s="14"/>
    </row>
    <row r="47" spans="1:53" ht="15">
      <c r="K47" s="6"/>
      <c r="L47" s="14"/>
      <c r="M47" s="14"/>
    </row>
    <row r="48" spans="1:53" ht="15">
      <c r="K48" s="6"/>
      <c r="L48" s="14"/>
      <c r="M48" s="14"/>
    </row>
    <row r="49" spans="11:19" ht="15.75" hidden="1">
      <c r="K49" s="6"/>
      <c r="L49" s="14"/>
      <c r="M49" s="14"/>
      <c r="P49" s="108"/>
      <c r="R49" s="108"/>
    </row>
    <row r="50" spans="11:19" hidden="1">
      <c r="K50" s="6"/>
      <c r="L50" s="14"/>
      <c r="M50" s="14"/>
    </row>
    <row r="51" spans="11:19" ht="15.75" hidden="1">
      <c r="K51" s="6"/>
      <c r="L51" s="14"/>
      <c r="M51" s="14"/>
      <c r="P51" s="23"/>
      <c r="Q51" s="109"/>
      <c r="R51" s="110"/>
      <c r="S51" s="34"/>
    </row>
    <row r="52" spans="11:19" ht="15.75" hidden="1">
      <c r="K52" s="6"/>
      <c r="L52" s="14"/>
      <c r="M52" s="14"/>
      <c r="P52" s="111"/>
      <c r="Q52" s="109"/>
      <c r="R52" s="110"/>
      <c r="S52" s="34"/>
    </row>
    <row r="53" spans="11:19" ht="15.75" hidden="1">
      <c r="K53" s="6"/>
      <c r="L53" s="14"/>
      <c r="M53" s="14"/>
      <c r="P53" s="14"/>
      <c r="Q53" s="109"/>
      <c r="R53" s="110"/>
      <c r="S53" s="34"/>
    </row>
    <row r="54" spans="11:19" ht="15.75" hidden="1">
      <c r="K54" s="6"/>
      <c r="L54" s="14"/>
      <c r="M54" s="14"/>
      <c r="P54" s="14"/>
      <c r="Q54" s="109"/>
      <c r="R54" s="110"/>
      <c r="S54" s="34"/>
    </row>
    <row r="55" spans="11:19" ht="15.75" hidden="1">
      <c r="K55" s="6"/>
      <c r="L55" s="14"/>
      <c r="M55" s="14"/>
      <c r="P55" s="14"/>
      <c r="Q55" s="109"/>
      <c r="R55" s="110"/>
      <c r="S55" s="14"/>
    </row>
    <row r="56" spans="11:19" ht="15.75" hidden="1">
      <c r="K56" s="6"/>
      <c r="L56" s="14"/>
      <c r="M56" s="14"/>
      <c r="P56" s="15"/>
      <c r="Q56" s="109"/>
      <c r="R56" s="110"/>
      <c r="S56" s="34"/>
    </row>
    <row r="57" spans="11:19" ht="15.75" hidden="1">
      <c r="K57" s="6"/>
      <c r="L57" s="14"/>
      <c r="M57" s="14"/>
      <c r="P57" s="109"/>
      <c r="Q57" s="109"/>
      <c r="R57" s="110"/>
      <c r="S57" s="14"/>
    </row>
    <row r="58" spans="11:19" ht="15.75" hidden="1">
      <c r="K58" s="6"/>
      <c r="L58" s="14"/>
      <c r="M58" s="14"/>
      <c r="P58" s="109"/>
      <c r="Q58" s="109"/>
      <c r="R58" s="110"/>
      <c r="S58" s="14"/>
    </row>
    <row r="59" spans="11:19" ht="15.75" hidden="1">
      <c r="K59" s="6"/>
      <c r="L59" s="14"/>
      <c r="M59" s="14"/>
      <c r="P59" s="109"/>
      <c r="Q59" s="109"/>
      <c r="R59" s="110"/>
      <c r="S59" s="34"/>
    </row>
    <row r="60" spans="11:19" ht="15.75" hidden="1">
      <c r="K60" s="6"/>
      <c r="L60" s="14"/>
      <c r="M60" s="14"/>
      <c r="P60" s="109"/>
      <c r="Q60" s="109"/>
      <c r="R60" s="110"/>
      <c r="S60" s="34"/>
    </row>
    <row r="61" spans="11:19" ht="15.75" hidden="1">
      <c r="K61" s="6"/>
      <c r="L61" s="14"/>
      <c r="M61" s="14"/>
      <c r="P61" s="109"/>
      <c r="Q61" s="109"/>
      <c r="R61" s="110"/>
      <c r="S61" s="14"/>
    </row>
    <row r="62" spans="11:19" ht="15.75" hidden="1">
      <c r="K62" s="6"/>
      <c r="L62" s="14"/>
      <c r="M62" s="14"/>
      <c r="R62" s="113"/>
    </row>
    <row r="63" spans="11:19" ht="15" hidden="1">
      <c r="K63" s="6"/>
      <c r="L63" s="14"/>
      <c r="M63" s="14"/>
    </row>
    <row r="64" spans="11:19" ht="15" hidden="1">
      <c r="K64" s="6"/>
      <c r="L64" s="14"/>
      <c r="M64" s="14"/>
    </row>
    <row r="65" spans="11:19" ht="15.75" hidden="1">
      <c r="K65" s="6"/>
      <c r="L65" s="14"/>
      <c r="M65" s="14"/>
      <c r="P65" s="108"/>
      <c r="R65" s="108"/>
    </row>
    <row r="66" spans="11:19" ht="15">
      <c r="K66" s="6"/>
      <c r="L66" s="14"/>
      <c r="M66" s="14"/>
    </row>
    <row r="67" spans="11:19" ht="15.75">
      <c r="K67" s="6"/>
      <c r="L67" s="14"/>
      <c r="M67" s="14"/>
      <c r="P67" s="15"/>
      <c r="Q67" s="109"/>
      <c r="R67" s="110"/>
      <c r="S67" s="34"/>
    </row>
    <row r="68" spans="11:19" ht="15.75">
      <c r="K68" s="6"/>
      <c r="L68" s="14"/>
      <c r="M68" s="14"/>
      <c r="P68" s="15"/>
      <c r="Q68" s="109"/>
      <c r="R68" s="110"/>
      <c r="S68" s="34"/>
    </row>
    <row r="69" spans="11:19" ht="15.75">
      <c r="K69" s="6"/>
      <c r="L69" s="14"/>
      <c r="M69" s="14"/>
      <c r="P69" s="15"/>
      <c r="Q69" s="823"/>
      <c r="R69" s="110"/>
      <c r="S69" s="34"/>
    </row>
    <row r="70" spans="11:19" ht="15.75">
      <c r="K70" s="6"/>
      <c r="L70" s="14"/>
      <c r="M70" s="14"/>
      <c r="P70" s="15"/>
      <c r="Q70" s="823"/>
      <c r="R70" s="110"/>
      <c r="S70" s="34"/>
    </row>
    <row r="71" spans="11:19" ht="15.75">
      <c r="K71" s="6"/>
      <c r="L71" s="14"/>
      <c r="M71" s="14"/>
      <c r="P71" s="15"/>
      <c r="Q71" s="109"/>
      <c r="R71" s="110"/>
      <c r="S71" s="34"/>
    </row>
    <row r="72" spans="11:19" ht="15.75">
      <c r="K72" s="6"/>
      <c r="L72" s="14"/>
      <c r="M72" s="14"/>
      <c r="P72" s="15"/>
      <c r="Q72" s="109"/>
      <c r="R72" s="110"/>
      <c r="S72" s="14"/>
    </row>
    <row r="73" spans="11:19" ht="15.75">
      <c r="K73" s="6"/>
      <c r="L73" s="14"/>
      <c r="M73" s="14"/>
      <c r="P73" s="15"/>
      <c r="Q73" s="109"/>
      <c r="R73" s="110"/>
      <c r="S73" s="34"/>
    </row>
    <row r="74" spans="11:19" ht="15.75">
      <c r="K74" s="6"/>
      <c r="L74" s="14"/>
      <c r="M74" s="14"/>
      <c r="P74" s="109"/>
      <c r="Q74" s="109"/>
      <c r="R74" s="110"/>
      <c r="S74" s="14"/>
    </row>
    <row r="75" spans="11:19" ht="15.75">
      <c r="K75" s="6"/>
      <c r="L75" s="14"/>
      <c r="M75" s="14"/>
      <c r="P75" s="109"/>
      <c r="Q75" s="109"/>
      <c r="R75" s="110"/>
      <c r="S75" s="14"/>
    </row>
    <row r="76" spans="11:19" ht="15.75">
      <c r="K76" s="6"/>
      <c r="L76" s="14"/>
      <c r="M76" s="14"/>
      <c r="P76" s="109"/>
      <c r="Q76" s="109"/>
      <c r="R76" s="110"/>
      <c r="S76" s="34"/>
    </row>
    <row r="77" spans="11:19" ht="15.75">
      <c r="K77" s="6"/>
      <c r="L77" s="14"/>
      <c r="M77" s="14"/>
      <c r="P77" s="109"/>
      <c r="Q77" s="109"/>
      <c r="R77" s="110"/>
      <c r="S77" s="34"/>
    </row>
    <row r="78" spans="11:19" ht="15.75">
      <c r="K78" s="6"/>
      <c r="L78" s="14"/>
      <c r="M78" s="14"/>
      <c r="P78" s="109"/>
      <c r="Q78" s="109"/>
      <c r="R78" s="110"/>
      <c r="S78" s="34"/>
    </row>
    <row r="79" spans="11:19" ht="15.75">
      <c r="K79" s="6"/>
      <c r="L79" s="14"/>
      <c r="M79" s="14"/>
      <c r="P79" s="109"/>
      <c r="Q79" s="109"/>
      <c r="R79" s="110"/>
      <c r="S79" s="14"/>
    </row>
    <row r="80" spans="11:19" ht="15.75">
      <c r="K80" s="6"/>
      <c r="L80" s="14"/>
      <c r="M80" s="14"/>
      <c r="P80" s="14"/>
      <c r="Q80" s="101"/>
      <c r="R80" s="112"/>
    </row>
    <row r="81" spans="11:19" ht="15.75">
      <c r="K81" s="6"/>
      <c r="L81" s="14"/>
      <c r="M81" s="14"/>
      <c r="P81" s="14"/>
      <c r="Q81" s="101"/>
      <c r="R81" s="112"/>
    </row>
    <row r="82" spans="11:19" ht="15.75">
      <c r="K82" s="6"/>
      <c r="L82" s="14"/>
      <c r="M82" s="14"/>
      <c r="P82" s="108"/>
      <c r="R82" s="108"/>
    </row>
    <row r="83" spans="11:19" ht="15">
      <c r="K83" s="6"/>
      <c r="L83" s="14"/>
      <c r="M83" s="14"/>
    </row>
    <row r="84" spans="11:19" ht="15.75">
      <c r="K84" s="6"/>
      <c r="L84" s="14"/>
      <c r="M84" s="14"/>
      <c r="P84" s="15"/>
      <c r="Q84" s="109"/>
      <c r="R84" s="110"/>
      <c r="S84" s="34"/>
    </row>
    <row r="85" spans="11:19" ht="15.75">
      <c r="K85" s="6"/>
      <c r="L85" s="14"/>
      <c r="M85" s="14"/>
      <c r="P85" s="15"/>
      <c r="Q85" s="109"/>
      <c r="R85" s="110"/>
      <c r="S85" s="34"/>
    </row>
    <row r="86" spans="11:19" ht="15.75">
      <c r="K86" s="6"/>
      <c r="L86" s="14"/>
      <c r="M86" s="14"/>
      <c r="P86" s="15"/>
      <c r="Q86" s="823"/>
      <c r="R86" s="110"/>
      <c r="S86" s="34"/>
    </row>
    <row r="87" spans="11:19" ht="15.75">
      <c r="K87" s="6"/>
      <c r="L87" s="14"/>
      <c r="M87" s="14"/>
      <c r="P87" s="15"/>
      <c r="Q87" s="823"/>
      <c r="R87" s="110"/>
      <c r="S87" s="34"/>
    </row>
    <row r="88" spans="11:19" ht="15.75">
      <c r="K88" s="6"/>
      <c r="L88" s="14"/>
      <c r="M88" s="14"/>
      <c r="P88" s="15"/>
      <c r="Q88" s="109"/>
      <c r="R88" s="110"/>
      <c r="S88" s="34"/>
    </row>
    <row r="89" spans="11:19" ht="15.75">
      <c r="K89" s="6"/>
      <c r="L89" s="14"/>
      <c r="M89" s="14"/>
      <c r="P89" s="15"/>
      <c r="Q89" s="109"/>
      <c r="R89" s="110"/>
      <c r="S89" s="14"/>
    </row>
    <row r="90" spans="11:19" ht="15.75">
      <c r="K90" s="6"/>
      <c r="L90" s="14"/>
      <c r="M90" s="14"/>
      <c r="P90" s="15"/>
      <c r="Q90" s="109"/>
      <c r="R90" s="110"/>
      <c r="S90" s="34"/>
    </row>
    <row r="91" spans="11:19" ht="15.75">
      <c r="K91" s="6"/>
      <c r="L91" s="14"/>
      <c r="M91" s="14"/>
      <c r="P91" s="109"/>
      <c r="Q91" s="109"/>
      <c r="R91" s="110"/>
      <c r="S91" s="14"/>
    </row>
    <row r="92" spans="11:19" ht="15.75">
      <c r="K92" s="6"/>
      <c r="L92" s="14"/>
      <c r="M92" s="14"/>
      <c r="P92" s="109"/>
      <c r="Q92" s="109"/>
      <c r="R92" s="110"/>
      <c r="S92" s="14"/>
    </row>
    <row r="93" spans="11:19" ht="15.75">
      <c r="K93" s="6"/>
      <c r="L93" s="14"/>
      <c r="M93" s="14"/>
      <c r="P93" s="109"/>
      <c r="Q93" s="109"/>
      <c r="R93" s="110"/>
      <c r="S93" s="34"/>
    </row>
    <row r="94" spans="11:19" ht="15.75">
      <c r="K94" s="6"/>
      <c r="L94" s="14"/>
      <c r="M94" s="14"/>
      <c r="P94" s="109"/>
      <c r="Q94" s="109"/>
      <c r="R94" s="110"/>
      <c r="S94" s="34"/>
    </row>
    <row r="95" spans="11:19" ht="15.75">
      <c r="K95" s="6"/>
      <c r="L95" s="14"/>
      <c r="M95" s="14"/>
      <c r="P95" s="109"/>
      <c r="Q95" s="109"/>
      <c r="R95" s="110"/>
      <c r="S95" s="34"/>
    </row>
    <row r="96" spans="11:19" ht="15.75">
      <c r="K96" s="6"/>
      <c r="L96" s="14"/>
      <c r="M96" s="14"/>
      <c r="P96" s="109"/>
      <c r="Q96" s="109"/>
      <c r="R96" s="110"/>
      <c r="S96" s="14"/>
    </row>
    <row r="97" spans="11:19" ht="15.75">
      <c r="K97" s="6"/>
      <c r="L97" s="14"/>
      <c r="M97" s="14"/>
      <c r="P97" s="14"/>
      <c r="Q97" s="101"/>
      <c r="R97" s="112"/>
    </row>
    <row r="98" spans="11:19" ht="15.75">
      <c r="K98" s="6"/>
      <c r="L98" s="14"/>
      <c r="M98" s="14"/>
      <c r="P98" s="14"/>
      <c r="Q98" s="101"/>
      <c r="R98" s="112"/>
    </row>
    <row r="99" spans="11:19" ht="15.75">
      <c r="K99" s="6"/>
      <c r="L99" s="14"/>
      <c r="M99" s="14"/>
      <c r="P99" s="108"/>
      <c r="R99" s="114"/>
    </row>
    <row r="100" spans="11:19" ht="15">
      <c r="K100" s="6"/>
      <c r="L100" s="14"/>
      <c r="M100" s="14"/>
    </row>
    <row r="101" spans="11:19" ht="15.75">
      <c r="K101" s="6"/>
      <c r="L101" s="14"/>
      <c r="M101" s="14"/>
      <c r="P101" s="15"/>
      <c r="Q101" s="109"/>
      <c r="R101" s="110"/>
      <c r="S101" s="34"/>
    </row>
    <row r="102" spans="11:19" ht="15.75">
      <c r="K102" s="6"/>
      <c r="L102" s="14"/>
      <c r="M102" s="14"/>
      <c r="P102" s="15"/>
      <c r="Q102" s="109"/>
      <c r="R102" s="110"/>
      <c r="S102" s="34"/>
    </row>
    <row r="103" spans="11:19" ht="15.75">
      <c r="K103" s="6"/>
      <c r="L103" s="14"/>
      <c r="M103" s="14"/>
      <c r="P103" s="15"/>
      <c r="Q103" s="823"/>
      <c r="R103" s="110"/>
      <c r="S103" s="34"/>
    </row>
    <row r="104" spans="11:19" ht="15.75">
      <c r="K104" s="6"/>
      <c r="L104" s="14"/>
      <c r="M104" s="14"/>
      <c r="P104" s="15"/>
      <c r="Q104" s="823"/>
      <c r="R104" s="110"/>
      <c r="S104" s="34"/>
    </row>
    <row r="105" spans="11:19" ht="15.75">
      <c r="K105" s="6"/>
      <c r="L105" s="14"/>
      <c r="M105" s="14"/>
      <c r="P105" s="15"/>
      <c r="Q105" s="109"/>
      <c r="R105" s="110"/>
      <c r="S105" s="34"/>
    </row>
    <row r="106" spans="11:19" ht="15.75">
      <c r="K106" s="6"/>
      <c r="L106" s="14"/>
      <c r="M106" s="14"/>
      <c r="P106" s="15"/>
      <c r="Q106" s="109"/>
      <c r="R106" s="110"/>
      <c r="S106" s="14"/>
    </row>
    <row r="107" spans="11:19" ht="15.75">
      <c r="K107" s="6"/>
      <c r="L107" s="14"/>
      <c r="M107" s="14"/>
      <c r="P107" s="15"/>
      <c r="Q107" s="109"/>
      <c r="R107" s="110"/>
      <c r="S107" s="34"/>
    </row>
    <row r="108" spans="11:19" ht="15.75">
      <c r="K108" s="6"/>
      <c r="L108" s="14"/>
      <c r="M108" s="14"/>
      <c r="P108" s="109"/>
      <c r="Q108" s="109"/>
      <c r="R108" s="110"/>
      <c r="S108" s="14"/>
    </row>
    <row r="109" spans="11:19" ht="15.75">
      <c r="K109" s="6"/>
      <c r="L109" s="14"/>
      <c r="M109" s="14"/>
      <c r="P109" s="109"/>
      <c r="Q109" s="109"/>
      <c r="R109" s="110"/>
      <c r="S109" s="14"/>
    </row>
    <row r="110" spans="11:19" ht="15.75">
      <c r="K110" s="6"/>
      <c r="L110" s="14"/>
      <c r="M110" s="14"/>
      <c r="P110" s="109"/>
      <c r="Q110" s="109"/>
      <c r="R110" s="110"/>
      <c r="S110" s="34"/>
    </row>
    <row r="111" spans="11:19" ht="15.75">
      <c r="K111" s="6"/>
      <c r="L111" s="14"/>
      <c r="M111" s="14"/>
      <c r="P111" s="109"/>
      <c r="Q111" s="109"/>
      <c r="R111" s="110"/>
      <c r="S111" s="34"/>
    </row>
    <row r="112" spans="11:19" ht="15.75">
      <c r="K112" s="6"/>
      <c r="L112" s="14"/>
      <c r="M112" s="14"/>
      <c r="P112" s="109"/>
      <c r="Q112" s="109"/>
      <c r="R112" s="110"/>
      <c r="S112" s="34"/>
    </row>
    <row r="113" spans="11:19" ht="15.75">
      <c r="K113" s="6"/>
      <c r="L113" s="14"/>
      <c r="M113" s="14"/>
      <c r="P113" s="109"/>
      <c r="Q113" s="109"/>
      <c r="R113" s="110"/>
      <c r="S113" s="14"/>
    </row>
    <row r="114" spans="11:19" ht="15.75">
      <c r="K114" s="6"/>
      <c r="L114" s="14"/>
      <c r="M114" s="14"/>
      <c r="R114" s="113"/>
    </row>
    <row r="115" spans="11:19" ht="15">
      <c r="K115" s="6"/>
      <c r="L115" s="14"/>
      <c r="M115" s="14"/>
    </row>
  </sheetData>
  <mergeCells count="13">
    <mergeCell ref="Q69:Q70"/>
    <mergeCell ref="Q86:Q87"/>
    <mergeCell ref="Q103:Q104"/>
    <mergeCell ref="Q27:Q29"/>
    <mergeCell ref="A6:A8"/>
    <mergeCell ref="N7:N8"/>
    <mergeCell ref="A26:B26"/>
    <mergeCell ref="A27:B27"/>
    <mergeCell ref="B6:B8"/>
    <mergeCell ref="C6:D6"/>
    <mergeCell ref="E6:F6"/>
    <mergeCell ref="G6:H6"/>
    <mergeCell ref="J6:K6"/>
  </mergeCells>
  <phoneticPr fontId="3" type="noConversion"/>
  <printOptions horizontalCentered="1" verticalCentered="1"/>
  <pageMargins left="0" right="0" top="0" bottom="0" header="0" footer="0"/>
  <pageSetup paperSize="9" scale="70" fitToHeight="0" orientation="landscape" r:id="rId1"/>
  <ignoredErrors>
    <ignoredError sqref="E8:M8 E12 E21:E26 F10 F9 M9 H9:I9 K9 K10 E16:E17 E19 H10:I10 M10" numberStoredAsText="1"/>
    <ignoredError sqref="F11 E28:E30 F26:L26 F24:I24 K24:L24 F12:L12 F34:G34 F32 F33 K33:L33 F19:L19 F18 K18 H32 F17:L17 H15:I15 K15 F36 H36:I36 K36:L36 E34 K11 E39:L40 E37:I37 K37:L37 F21:L23 F20 K20 F25:I25 K25 F30:I30 K30:L30 F28:L29 G27 K27 F16 H16:I16 E41:I41 K41:L41 K34 H11:I11 F14 F13 H13:I13 H14:I14 H18 K13 K14:L14 K16 I27 M11 H33 K32 I34" numberStoredAsText="1" formula="1"/>
    <ignoredError sqref="J24" numberStoredAsText="1" formula="1" formulaRange="1"/>
    <ignoredError sqref="M37 M26 M32:M34 M36 M39:M41 M28:M30" evalError="1" numberStoredAsText="1"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Q26"/>
  <sheetViews>
    <sheetView topLeftCell="D8" workbookViewId="0">
      <selection activeCell="D27" sqref="A27:XFD39"/>
    </sheetView>
  </sheetViews>
  <sheetFormatPr defaultRowHeight="12.75"/>
  <cols>
    <col min="1" max="1" width="9.85546875" style="6" customWidth="1"/>
    <col min="2" max="2" width="11.140625" style="6" customWidth="1"/>
    <col min="3" max="3" width="36.7109375" style="6" customWidth="1"/>
    <col min="4" max="4" width="14.85546875" style="6" customWidth="1"/>
    <col min="5" max="5" width="26.5703125" style="6" customWidth="1"/>
    <col min="6" max="6" width="21.85546875" style="6" customWidth="1"/>
    <col min="7" max="7" width="24.140625" style="6" customWidth="1"/>
    <col min="8" max="8" width="13" style="6" customWidth="1"/>
    <col min="9" max="9" width="14.7109375" style="6" customWidth="1"/>
    <col min="10" max="10" width="15.85546875" style="6" customWidth="1"/>
    <col min="11" max="11" width="15.42578125" style="6" customWidth="1"/>
    <col min="12" max="12" width="15" style="6" bestFit="1" customWidth="1"/>
    <col min="13" max="13" width="9.42578125" style="6" bestFit="1" customWidth="1"/>
    <col min="14" max="14" width="14.140625" style="6" customWidth="1"/>
    <col min="15" max="15" width="13.85546875" style="6" bestFit="1" customWidth="1"/>
    <col min="16" max="16" width="12" style="6" bestFit="1" customWidth="1"/>
    <col min="17" max="17" width="16.7109375" style="6" bestFit="1" customWidth="1"/>
  </cols>
  <sheetData>
    <row r="2" spans="1:17" s="456" customFormat="1" ht="14.25">
      <c r="A2" s="292" t="s">
        <v>184</v>
      </c>
      <c r="B2" s="455"/>
      <c r="C2" s="455"/>
      <c r="D2" s="455"/>
      <c r="E2" s="455"/>
      <c r="F2" s="455"/>
      <c r="G2" s="455"/>
      <c r="H2" s="455"/>
      <c r="I2" s="455"/>
      <c r="J2" s="455"/>
      <c r="K2" s="455"/>
      <c r="L2" s="455"/>
      <c r="M2" s="455"/>
      <c r="N2" s="455"/>
      <c r="O2" s="455"/>
      <c r="P2" s="455"/>
      <c r="Q2" s="455"/>
    </row>
    <row r="4" spans="1:17" ht="13.5" thickBot="1">
      <c r="B4" s="432" t="s">
        <v>1</v>
      </c>
    </row>
    <row r="5" spans="1:17" ht="25.5" customHeight="1">
      <c r="A5" s="842" t="s">
        <v>58</v>
      </c>
      <c r="B5" s="854" t="s">
        <v>185</v>
      </c>
      <c r="C5" s="856" t="s">
        <v>186</v>
      </c>
      <c r="D5" s="842" t="s">
        <v>59</v>
      </c>
      <c r="E5" s="844" t="s">
        <v>60</v>
      </c>
      <c r="F5" s="358" t="s">
        <v>11</v>
      </c>
      <c r="G5" s="846" t="s">
        <v>61</v>
      </c>
      <c r="H5" s="849" t="s">
        <v>62</v>
      </c>
      <c r="I5" s="850"/>
      <c r="J5" s="850"/>
      <c r="K5" s="850"/>
      <c r="L5" s="850"/>
      <c r="M5" s="850"/>
      <c r="N5" s="850"/>
      <c r="O5" s="850"/>
      <c r="P5" s="850"/>
      <c r="Q5" s="851"/>
    </row>
    <row r="6" spans="1:17" ht="14.25">
      <c r="A6" s="843"/>
      <c r="B6" s="855"/>
      <c r="C6" s="857"/>
      <c r="D6" s="843"/>
      <c r="E6" s="845"/>
      <c r="F6" s="852" t="s">
        <v>63</v>
      </c>
      <c r="G6" s="847"/>
      <c r="H6" s="359">
        <v>230</v>
      </c>
      <c r="I6" s="125">
        <v>231</v>
      </c>
      <c r="J6" s="125">
        <v>600</v>
      </c>
      <c r="K6" s="125">
        <v>601</v>
      </c>
      <c r="L6" s="125">
        <v>602</v>
      </c>
      <c r="M6" s="125">
        <v>603</v>
      </c>
      <c r="N6" s="125">
        <v>604</v>
      </c>
      <c r="O6" s="125">
        <v>605</v>
      </c>
      <c r="P6" s="125">
        <v>606</v>
      </c>
      <c r="Q6" s="316" t="s">
        <v>64</v>
      </c>
    </row>
    <row r="7" spans="1:17" ht="85.5">
      <c r="A7" s="843"/>
      <c r="B7" s="855"/>
      <c r="C7" s="857"/>
      <c r="D7" s="843"/>
      <c r="E7" s="845"/>
      <c r="F7" s="853"/>
      <c r="G7" s="848"/>
      <c r="H7" s="360" t="s">
        <v>65</v>
      </c>
      <c r="I7" s="361" t="s">
        <v>66</v>
      </c>
      <c r="J7" s="362" t="s">
        <v>67</v>
      </c>
      <c r="K7" s="361" t="s">
        <v>68</v>
      </c>
      <c r="L7" s="361" t="s">
        <v>69</v>
      </c>
      <c r="M7" s="361" t="s">
        <v>70</v>
      </c>
      <c r="N7" s="361" t="s">
        <v>187</v>
      </c>
      <c r="O7" s="361" t="s">
        <v>72</v>
      </c>
      <c r="P7" s="361" t="s">
        <v>73</v>
      </c>
      <c r="Q7" s="363" t="s">
        <v>74</v>
      </c>
    </row>
    <row r="8" spans="1:17" ht="30" customHeight="1">
      <c r="A8" s="219">
        <v>87</v>
      </c>
      <c r="B8" s="530" t="s">
        <v>31</v>
      </c>
      <c r="C8" s="289" t="s">
        <v>188</v>
      </c>
      <c r="D8" s="220" t="s">
        <v>75</v>
      </c>
      <c r="E8" s="128" t="s">
        <v>76</v>
      </c>
      <c r="F8" s="2">
        <v>2024</v>
      </c>
      <c r="G8" s="221" t="s">
        <v>77</v>
      </c>
      <c r="H8" s="147">
        <v>0</v>
      </c>
      <c r="I8" s="649">
        <f>'Aneksi nr.1'!E26</f>
        <v>5000</v>
      </c>
      <c r="J8" s="649">
        <f>'Aneksi nr.1'!E17</f>
        <v>29531</v>
      </c>
      <c r="K8" s="649">
        <f>'Aneksi nr.1'!E18</f>
        <v>4839</v>
      </c>
      <c r="L8" s="649">
        <f>'Aneksi nr.1'!E19</f>
        <v>22000</v>
      </c>
      <c r="M8" s="649">
        <v>0</v>
      </c>
      <c r="N8" s="649">
        <f>'Aneksi nr.1'!E21</f>
        <v>2000</v>
      </c>
      <c r="O8" s="649">
        <f>'Aneksi nr.1'!E22</f>
        <v>0</v>
      </c>
      <c r="P8" s="649">
        <f>'Aneksi nr.1'!E23</f>
        <v>0</v>
      </c>
      <c r="Q8" s="647">
        <f>SUM(H8:P8)</f>
        <v>63370</v>
      </c>
    </row>
    <row r="9" spans="1:17" ht="30" customHeight="1">
      <c r="A9" s="219">
        <v>87</v>
      </c>
      <c r="B9" s="530" t="s">
        <v>31</v>
      </c>
      <c r="C9" s="289" t="s">
        <v>188</v>
      </c>
      <c r="D9" s="220" t="s">
        <v>75</v>
      </c>
      <c r="E9" s="128" t="s">
        <v>76</v>
      </c>
      <c r="F9" s="2">
        <v>2024</v>
      </c>
      <c r="G9" s="128" t="s">
        <v>78</v>
      </c>
      <c r="H9" s="147">
        <f>0</f>
        <v>0</v>
      </c>
      <c r="I9" s="649">
        <f>'Aneksi nr.1'!G26</f>
        <v>5000</v>
      </c>
      <c r="J9" s="649">
        <f>'Aneksi nr.1'!G17</f>
        <v>29531</v>
      </c>
      <c r="K9" s="649">
        <f>'Aneksi nr.1'!G18</f>
        <v>4839</v>
      </c>
      <c r="L9" s="649">
        <f>'Aneksi nr.1'!G19</f>
        <v>22000</v>
      </c>
      <c r="M9" s="649">
        <v>0</v>
      </c>
      <c r="N9" s="649">
        <f>'Aneksi nr.1'!G21</f>
        <v>2000</v>
      </c>
      <c r="O9" s="649">
        <f>'Aneksi nr.1'!G22</f>
        <v>0</v>
      </c>
      <c r="P9" s="649">
        <f>'Aneksi nr.1'!G23</f>
        <v>200</v>
      </c>
      <c r="Q9" s="647">
        <f>SUM(H9:P9)</f>
        <v>63570</v>
      </c>
    </row>
    <row r="10" spans="1:17" ht="30" customHeight="1">
      <c r="A10" s="219">
        <v>87</v>
      </c>
      <c r="B10" s="530" t="s">
        <v>31</v>
      </c>
      <c r="C10" s="289" t="s">
        <v>188</v>
      </c>
      <c r="D10" s="220" t="s">
        <v>75</v>
      </c>
      <c r="E10" s="128" t="s">
        <v>76</v>
      </c>
      <c r="F10" s="2">
        <v>2024</v>
      </c>
      <c r="G10" s="128" t="s">
        <v>79</v>
      </c>
      <c r="H10" s="147">
        <v>0</v>
      </c>
      <c r="I10" s="649">
        <f>'Aneksi nr.1'!J26</f>
        <v>0</v>
      </c>
      <c r="J10" s="649">
        <f>'Aneksi nr.1'!J17</f>
        <v>7015</v>
      </c>
      <c r="K10" s="649">
        <f>'Aneksi nr.1'!J18</f>
        <v>1162</v>
      </c>
      <c r="L10" s="649">
        <f>'Aneksi nr.1'!J19</f>
        <v>2620</v>
      </c>
      <c r="M10" s="649">
        <v>0</v>
      </c>
      <c r="N10" s="649">
        <f>'Aneksi nr.1'!J21</f>
        <v>0</v>
      </c>
      <c r="O10" s="649">
        <f>'Aneksi nr.1'!J22</f>
        <v>0</v>
      </c>
      <c r="P10" s="649">
        <f>'Aneksi nr.1'!J23</f>
        <v>3</v>
      </c>
      <c r="Q10" s="648">
        <f>SUM(I10:P10)</f>
        <v>10800</v>
      </c>
    </row>
    <row r="11" spans="1:17" ht="30" customHeight="1">
      <c r="A11" s="219">
        <v>87</v>
      </c>
      <c r="B11" s="530" t="s">
        <v>31</v>
      </c>
      <c r="C11" s="289" t="s">
        <v>188</v>
      </c>
      <c r="D11" s="220" t="s">
        <v>75</v>
      </c>
      <c r="E11" s="128" t="s">
        <v>76</v>
      </c>
      <c r="F11" s="2">
        <v>2024</v>
      </c>
      <c r="G11" s="128" t="s">
        <v>80</v>
      </c>
      <c r="H11" s="147">
        <v>0</v>
      </c>
      <c r="I11" s="641">
        <v>0</v>
      </c>
      <c r="J11" s="146">
        <v>0</v>
      </c>
      <c r="K11" s="146">
        <v>0</v>
      </c>
      <c r="L11" s="146">
        <v>0</v>
      </c>
      <c r="M11" s="146">
        <v>0</v>
      </c>
      <c r="N11" s="146">
        <v>0</v>
      </c>
      <c r="O11" s="146">
        <v>0</v>
      </c>
      <c r="P11" s="146">
        <v>0</v>
      </c>
      <c r="Q11" s="233">
        <f>SUM(I11:P11)</f>
        <v>0</v>
      </c>
    </row>
    <row r="12" spans="1:17" ht="30" hidden="1" customHeight="1">
      <c r="A12" s="219">
        <v>87</v>
      </c>
      <c r="B12" s="530" t="s">
        <v>31</v>
      </c>
      <c r="C12" s="289" t="s">
        <v>188</v>
      </c>
      <c r="D12" s="220" t="s">
        <v>81</v>
      </c>
      <c r="E12" s="128" t="s">
        <v>82</v>
      </c>
      <c r="F12" s="2">
        <v>2024</v>
      </c>
      <c r="G12" s="221" t="s">
        <v>77</v>
      </c>
      <c r="H12" s="147">
        <v>0</v>
      </c>
      <c r="I12" s="146">
        <v>0</v>
      </c>
      <c r="J12" s="146">
        <v>0</v>
      </c>
      <c r="K12" s="146">
        <v>0</v>
      </c>
      <c r="L12" s="146">
        <v>0</v>
      </c>
      <c r="M12" s="146">
        <v>0</v>
      </c>
      <c r="N12" s="146">
        <v>0</v>
      </c>
      <c r="O12" s="146">
        <v>0</v>
      </c>
      <c r="P12" s="146">
        <v>0</v>
      </c>
      <c r="Q12" s="232">
        <f>SUM(I12:P12)</f>
        <v>0</v>
      </c>
    </row>
    <row r="13" spans="1:17" ht="30" hidden="1" customHeight="1">
      <c r="A13" s="219">
        <v>87</v>
      </c>
      <c r="B13" s="530" t="s">
        <v>31</v>
      </c>
      <c r="C13" s="289" t="s">
        <v>188</v>
      </c>
      <c r="D13" s="220" t="s">
        <v>81</v>
      </c>
      <c r="E13" s="128" t="s">
        <v>82</v>
      </c>
      <c r="F13" s="2">
        <v>2024</v>
      </c>
      <c r="G13" s="128" t="s">
        <v>78</v>
      </c>
      <c r="H13" s="147">
        <v>0</v>
      </c>
      <c r="I13" s="146">
        <v>0</v>
      </c>
      <c r="J13" s="146">
        <v>0</v>
      </c>
      <c r="K13" s="146">
        <v>0</v>
      </c>
      <c r="L13" s="146">
        <v>0</v>
      </c>
      <c r="M13" s="146">
        <v>0</v>
      </c>
      <c r="N13" s="146">
        <v>0</v>
      </c>
      <c r="O13" s="146">
        <v>0</v>
      </c>
      <c r="P13" s="146">
        <v>0</v>
      </c>
      <c r="Q13" s="232">
        <f>SUM(I13:P13)</f>
        <v>0</v>
      </c>
    </row>
    <row r="14" spans="1:17" ht="30" hidden="1" customHeight="1">
      <c r="A14" s="219">
        <v>87</v>
      </c>
      <c r="B14" s="530" t="s">
        <v>31</v>
      </c>
      <c r="C14" s="289" t="s">
        <v>188</v>
      </c>
      <c r="D14" s="220" t="s">
        <v>81</v>
      </c>
      <c r="E14" s="128" t="s">
        <v>82</v>
      </c>
      <c r="F14" s="2">
        <v>2024</v>
      </c>
      <c r="G14" s="128" t="s">
        <v>79</v>
      </c>
      <c r="H14" s="147">
        <v>0</v>
      </c>
      <c r="I14" s="146">
        <v>0</v>
      </c>
      <c r="J14" s="146">
        <v>0</v>
      </c>
      <c r="K14" s="146">
        <v>0</v>
      </c>
      <c r="L14" s="146">
        <v>0</v>
      </c>
      <c r="M14" s="146">
        <v>0</v>
      </c>
      <c r="N14" s="146">
        <v>0</v>
      </c>
      <c r="O14" s="146">
        <v>0</v>
      </c>
      <c r="P14" s="146">
        <v>0</v>
      </c>
      <c r="Q14" s="232">
        <f t="shared" ref="Q14:Q19" si="0">SUM(I14:P14)</f>
        <v>0</v>
      </c>
    </row>
    <row r="15" spans="1:17" ht="30" hidden="1" customHeight="1">
      <c r="A15" s="219">
        <v>87</v>
      </c>
      <c r="B15" s="530" t="s">
        <v>31</v>
      </c>
      <c r="C15" s="289" t="s">
        <v>188</v>
      </c>
      <c r="D15" s="220" t="s">
        <v>81</v>
      </c>
      <c r="E15" s="128" t="s">
        <v>82</v>
      </c>
      <c r="F15" s="2">
        <v>2024</v>
      </c>
      <c r="G15" s="128" t="s">
        <v>80</v>
      </c>
      <c r="H15" s="147">
        <v>0</v>
      </c>
      <c r="I15" s="146">
        <v>0</v>
      </c>
      <c r="J15" s="146">
        <v>0</v>
      </c>
      <c r="K15" s="146">
        <v>0</v>
      </c>
      <c r="L15" s="146">
        <v>0</v>
      </c>
      <c r="M15" s="146">
        <v>0</v>
      </c>
      <c r="N15" s="146">
        <v>0</v>
      </c>
      <c r="O15" s="146">
        <v>0</v>
      </c>
      <c r="P15" s="146">
        <v>0</v>
      </c>
      <c r="Q15" s="232">
        <f t="shared" si="0"/>
        <v>0</v>
      </c>
    </row>
    <row r="16" spans="1:17" ht="30" hidden="1" customHeight="1">
      <c r="A16" s="219">
        <v>87</v>
      </c>
      <c r="B16" s="530" t="s">
        <v>31</v>
      </c>
      <c r="C16" s="289" t="s">
        <v>188</v>
      </c>
      <c r="D16" s="220" t="s">
        <v>83</v>
      </c>
      <c r="E16" s="128" t="s">
        <v>84</v>
      </c>
      <c r="F16" s="2">
        <v>2024</v>
      </c>
      <c r="G16" s="221" t="s">
        <v>77</v>
      </c>
      <c r="H16" s="147">
        <v>0</v>
      </c>
      <c r="I16" s="146">
        <v>0</v>
      </c>
      <c r="J16" s="146">
        <v>0</v>
      </c>
      <c r="K16" s="146">
        <v>0</v>
      </c>
      <c r="L16" s="146">
        <v>0</v>
      </c>
      <c r="M16" s="146">
        <v>0</v>
      </c>
      <c r="N16" s="146">
        <v>0</v>
      </c>
      <c r="O16" s="146">
        <v>0</v>
      </c>
      <c r="P16" s="146">
        <v>0</v>
      </c>
      <c r="Q16" s="232">
        <f t="shared" si="0"/>
        <v>0</v>
      </c>
    </row>
    <row r="17" spans="1:17" ht="30" hidden="1" customHeight="1">
      <c r="A17" s="219">
        <v>87</v>
      </c>
      <c r="B17" s="530" t="s">
        <v>31</v>
      </c>
      <c r="C17" s="289" t="s">
        <v>188</v>
      </c>
      <c r="D17" s="220" t="s">
        <v>83</v>
      </c>
      <c r="E17" s="128" t="s">
        <v>84</v>
      </c>
      <c r="F17" s="2">
        <v>2024</v>
      </c>
      <c r="G17" s="128" t="s">
        <v>78</v>
      </c>
      <c r="H17" s="147">
        <v>0</v>
      </c>
      <c r="I17" s="146">
        <v>0</v>
      </c>
      <c r="J17" s="146">
        <v>0</v>
      </c>
      <c r="K17" s="146">
        <v>0</v>
      </c>
      <c r="L17" s="146">
        <v>0</v>
      </c>
      <c r="M17" s="146">
        <v>0</v>
      </c>
      <c r="N17" s="146">
        <v>0</v>
      </c>
      <c r="O17" s="146">
        <v>0</v>
      </c>
      <c r="P17" s="146">
        <v>0</v>
      </c>
      <c r="Q17" s="232">
        <f t="shared" si="0"/>
        <v>0</v>
      </c>
    </row>
    <row r="18" spans="1:17" ht="30" hidden="1" customHeight="1">
      <c r="A18" s="219">
        <v>87</v>
      </c>
      <c r="B18" s="530" t="s">
        <v>31</v>
      </c>
      <c r="C18" s="289" t="s">
        <v>188</v>
      </c>
      <c r="D18" s="220" t="s">
        <v>83</v>
      </c>
      <c r="E18" s="128" t="s">
        <v>84</v>
      </c>
      <c r="F18" s="2">
        <v>2024</v>
      </c>
      <c r="G18" s="128" t="s">
        <v>79</v>
      </c>
      <c r="H18" s="147">
        <v>0</v>
      </c>
      <c r="I18" s="146">
        <v>0</v>
      </c>
      <c r="J18" s="146">
        <v>0</v>
      </c>
      <c r="K18" s="146">
        <v>0</v>
      </c>
      <c r="L18" s="146">
        <v>0</v>
      </c>
      <c r="M18" s="146">
        <v>0</v>
      </c>
      <c r="N18" s="146">
        <v>0</v>
      </c>
      <c r="O18" s="146">
        <v>0</v>
      </c>
      <c r="P18" s="146">
        <v>0</v>
      </c>
      <c r="Q18" s="232">
        <f t="shared" si="0"/>
        <v>0</v>
      </c>
    </row>
    <row r="19" spans="1:17" ht="30" hidden="1" customHeight="1">
      <c r="A19" s="219">
        <v>87</v>
      </c>
      <c r="B19" s="530" t="s">
        <v>31</v>
      </c>
      <c r="C19" s="289" t="s">
        <v>188</v>
      </c>
      <c r="D19" s="220" t="s">
        <v>83</v>
      </c>
      <c r="E19" s="128" t="s">
        <v>84</v>
      </c>
      <c r="F19" s="2">
        <v>2024</v>
      </c>
      <c r="G19" s="128" t="s">
        <v>80</v>
      </c>
      <c r="H19" s="147">
        <v>0</v>
      </c>
      <c r="I19" s="146">
        <v>0</v>
      </c>
      <c r="J19" s="146">
        <v>0</v>
      </c>
      <c r="K19" s="146">
        <v>0</v>
      </c>
      <c r="L19" s="146">
        <v>0</v>
      </c>
      <c r="M19" s="146">
        <v>0</v>
      </c>
      <c r="N19" s="146">
        <v>0</v>
      </c>
      <c r="O19" s="146">
        <v>0</v>
      </c>
      <c r="P19" s="146">
        <v>0</v>
      </c>
      <c r="Q19" s="232">
        <f t="shared" si="0"/>
        <v>0</v>
      </c>
    </row>
    <row r="20" spans="1:17" ht="30" customHeight="1">
      <c r="A20" s="410">
        <v>87</v>
      </c>
      <c r="B20" s="531" t="s">
        <v>31</v>
      </c>
      <c r="C20" s="411" t="s">
        <v>188</v>
      </c>
      <c r="D20" s="307"/>
      <c r="E20" s="307" t="s">
        <v>74</v>
      </c>
      <c r="F20" s="306">
        <v>2024</v>
      </c>
      <c r="G20" s="307" t="s">
        <v>77</v>
      </c>
      <c r="H20" s="412">
        <f t="shared" ref="H20:Q23" si="1">H8+H12+H16</f>
        <v>0</v>
      </c>
      <c r="I20" s="413">
        <f>I8+I12+I16</f>
        <v>5000</v>
      </c>
      <c r="J20" s="413">
        <f t="shared" si="1"/>
        <v>29531</v>
      </c>
      <c r="K20" s="413">
        <f t="shared" si="1"/>
        <v>4839</v>
      </c>
      <c r="L20" s="413">
        <f t="shared" si="1"/>
        <v>22000</v>
      </c>
      <c r="M20" s="308">
        <f t="shared" si="1"/>
        <v>0</v>
      </c>
      <c r="N20" s="308">
        <f t="shared" si="1"/>
        <v>2000</v>
      </c>
      <c r="O20" s="413">
        <f t="shared" si="1"/>
        <v>0</v>
      </c>
      <c r="P20" s="413">
        <f t="shared" si="1"/>
        <v>0</v>
      </c>
      <c r="Q20" s="414">
        <f t="shared" si="1"/>
        <v>63370</v>
      </c>
    </row>
    <row r="21" spans="1:17" ht="30" customHeight="1">
      <c r="A21" s="410">
        <v>87</v>
      </c>
      <c r="B21" s="531" t="s">
        <v>31</v>
      </c>
      <c r="C21" s="411" t="s">
        <v>188</v>
      </c>
      <c r="D21" s="307"/>
      <c r="E21" s="307" t="s">
        <v>74</v>
      </c>
      <c r="F21" s="306">
        <v>2024</v>
      </c>
      <c r="G21" s="307" t="s">
        <v>78</v>
      </c>
      <c r="H21" s="412">
        <f t="shared" si="1"/>
        <v>0</v>
      </c>
      <c r="I21" s="413">
        <f t="shared" si="1"/>
        <v>5000</v>
      </c>
      <c r="J21" s="413">
        <f>J9+J17+J13</f>
        <v>29531</v>
      </c>
      <c r="K21" s="413">
        <f>K9+K17+K13</f>
        <v>4839</v>
      </c>
      <c r="L21" s="413">
        <f t="shared" si="1"/>
        <v>22000</v>
      </c>
      <c r="M21" s="308">
        <f t="shared" si="1"/>
        <v>0</v>
      </c>
      <c r="N21" s="308">
        <f t="shared" si="1"/>
        <v>2000</v>
      </c>
      <c r="O21" s="413">
        <f t="shared" si="1"/>
        <v>0</v>
      </c>
      <c r="P21" s="413">
        <f t="shared" si="1"/>
        <v>200</v>
      </c>
      <c r="Q21" s="414">
        <f t="shared" si="1"/>
        <v>63570</v>
      </c>
    </row>
    <row r="22" spans="1:17" ht="30" customHeight="1">
      <c r="A22" s="410">
        <v>87</v>
      </c>
      <c r="B22" s="531" t="s">
        <v>31</v>
      </c>
      <c r="C22" s="411" t="s">
        <v>188</v>
      </c>
      <c r="D22" s="307"/>
      <c r="E22" s="307" t="s">
        <v>74</v>
      </c>
      <c r="F22" s="306">
        <v>2024</v>
      </c>
      <c r="G22" s="307" t="s">
        <v>79</v>
      </c>
      <c r="H22" s="412">
        <f t="shared" si="1"/>
        <v>0</v>
      </c>
      <c r="I22" s="413">
        <f t="shared" si="1"/>
        <v>0</v>
      </c>
      <c r="J22" s="413">
        <f>J10+J14+J18</f>
        <v>7015</v>
      </c>
      <c r="K22" s="413">
        <f>K10+K14+K18</f>
        <v>1162</v>
      </c>
      <c r="L22" s="413">
        <f>L10+L14+L18</f>
        <v>2620</v>
      </c>
      <c r="M22" s="308">
        <f>M10+M14+M18</f>
        <v>0</v>
      </c>
      <c r="N22" s="308">
        <f>N10+N14+N18</f>
        <v>0</v>
      </c>
      <c r="O22" s="413">
        <f>O10+O14+O17</f>
        <v>0</v>
      </c>
      <c r="P22" s="413">
        <f>P10+P14+P18</f>
        <v>3</v>
      </c>
      <c r="Q22" s="414">
        <f>Q10+Q14+Q18</f>
        <v>10800</v>
      </c>
    </row>
    <row r="23" spans="1:17" ht="30" customHeight="1">
      <c r="A23" s="410">
        <v>87</v>
      </c>
      <c r="B23" s="531" t="s">
        <v>31</v>
      </c>
      <c r="C23" s="411" t="s">
        <v>188</v>
      </c>
      <c r="D23" s="307"/>
      <c r="E23" s="307" t="s">
        <v>74</v>
      </c>
      <c r="F23" s="306">
        <v>2024</v>
      </c>
      <c r="G23" s="307" t="s">
        <v>80</v>
      </c>
      <c r="H23" s="412">
        <f t="shared" si="1"/>
        <v>0</v>
      </c>
      <c r="I23" s="413">
        <f t="shared" si="1"/>
        <v>0</v>
      </c>
      <c r="J23" s="413">
        <f>J11+J15+J19</f>
        <v>0</v>
      </c>
      <c r="K23" s="413">
        <f>K11+K15+K19</f>
        <v>0</v>
      </c>
      <c r="L23" s="413">
        <f>L11+L15+L19</f>
        <v>0</v>
      </c>
      <c r="M23" s="308">
        <f>M10+M15+M19</f>
        <v>0</v>
      </c>
      <c r="N23" s="308">
        <f>N11+N15+N19</f>
        <v>0</v>
      </c>
      <c r="O23" s="413">
        <f>O11+O15+O19</f>
        <v>0</v>
      </c>
      <c r="P23" s="413">
        <f>P11+P15+P19</f>
        <v>0</v>
      </c>
      <c r="Q23" s="414">
        <f>SUM(H23:P23)</f>
        <v>0</v>
      </c>
    </row>
    <row r="24" spans="1:17" ht="30" customHeight="1">
      <c r="A24" s="415">
        <v>87</v>
      </c>
      <c r="B24" s="531" t="s">
        <v>31</v>
      </c>
      <c r="C24" s="411" t="s">
        <v>188</v>
      </c>
      <c r="D24" s="307"/>
      <c r="E24" s="307" t="s">
        <v>85</v>
      </c>
      <c r="F24" s="306">
        <v>2024</v>
      </c>
      <c r="G24" s="307"/>
      <c r="H24" s="416"/>
      <c r="I24" s="413">
        <f>I21-I22</f>
        <v>5000</v>
      </c>
      <c r="J24" s="413">
        <f t="shared" ref="J24:P24" si="2">J21-J22</f>
        <v>22516</v>
      </c>
      <c r="K24" s="413">
        <f t="shared" si="2"/>
        <v>3677</v>
      </c>
      <c r="L24" s="413">
        <f t="shared" si="2"/>
        <v>19380</v>
      </c>
      <c r="M24" s="413">
        <f t="shared" si="2"/>
        <v>0</v>
      </c>
      <c r="N24" s="413">
        <f t="shared" si="2"/>
        <v>2000</v>
      </c>
      <c r="O24" s="413">
        <f t="shared" si="2"/>
        <v>0</v>
      </c>
      <c r="P24" s="413">
        <f t="shared" si="2"/>
        <v>197</v>
      </c>
      <c r="Q24" s="414">
        <f>Q21-Q22</f>
        <v>52770</v>
      </c>
    </row>
    <row r="25" spans="1:17" ht="30" customHeight="1">
      <c r="A25" s="415">
        <v>87</v>
      </c>
      <c r="B25" s="531" t="s">
        <v>31</v>
      </c>
      <c r="C25" s="411" t="s">
        <v>188</v>
      </c>
      <c r="D25" s="307"/>
      <c r="E25" s="307" t="s">
        <v>86</v>
      </c>
      <c r="F25" s="306">
        <v>2024</v>
      </c>
      <c r="G25" s="307"/>
      <c r="H25" s="412"/>
      <c r="I25" s="417">
        <f>I22/I21</f>
        <v>0</v>
      </c>
      <c r="J25" s="417">
        <f>J22/J21</f>
        <v>0.23754698452473672</v>
      </c>
      <c r="K25" s="417">
        <f t="shared" ref="K25:O25" si="3">K22/K21</f>
        <v>0.2401322587311428</v>
      </c>
      <c r="L25" s="417">
        <f>L22/L21</f>
        <v>0.11909090909090909</v>
      </c>
      <c r="M25" s="417" t="e">
        <f t="shared" ref="M25:N25" si="4">M22/M21</f>
        <v>#DIV/0!</v>
      </c>
      <c r="N25" s="417">
        <f t="shared" si="4"/>
        <v>0</v>
      </c>
      <c r="O25" s="417" t="e">
        <f t="shared" si="3"/>
        <v>#DIV/0!</v>
      </c>
      <c r="P25" s="417">
        <f>P22/P21</f>
        <v>1.4999999999999999E-2</v>
      </c>
      <c r="Q25" s="753">
        <f>Q22/Q21</f>
        <v>0.16989145823501653</v>
      </c>
    </row>
    <row r="26" spans="1:17" ht="30" customHeight="1" thickBot="1">
      <c r="A26" s="228">
        <v>87</v>
      </c>
      <c r="B26" s="532" t="s">
        <v>31</v>
      </c>
      <c r="C26" s="290" t="s">
        <v>188</v>
      </c>
      <c r="D26" s="229" t="s">
        <v>87</v>
      </c>
      <c r="E26" s="230" t="s">
        <v>88</v>
      </c>
      <c r="F26" s="231">
        <v>2024</v>
      </c>
      <c r="G26" s="230" t="s">
        <v>79</v>
      </c>
      <c r="H26" s="240">
        <v>0</v>
      </c>
      <c r="I26" s="241">
        <v>0</v>
      </c>
      <c r="J26" s="241">
        <v>0</v>
      </c>
      <c r="K26" s="241">
        <v>0</v>
      </c>
      <c r="L26" s="241">
        <v>0</v>
      </c>
      <c r="M26" s="241">
        <v>0</v>
      </c>
      <c r="N26" s="241">
        <v>0</v>
      </c>
      <c r="O26" s="241">
        <v>0</v>
      </c>
      <c r="P26" s="241">
        <v>0</v>
      </c>
      <c r="Q26" s="242">
        <f>SUM(H26:P26)</f>
        <v>0</v>
      </c>
    </row>
  </sheetData>
  <mergeCells count="8">
    <mergeCell ref="A5:A7"/>
    <mergeCell ref="D5:D7"/>
    <mergeCell ref="E5:E7"/>
    <mergeCell ref="G5:G7"/>
    <mergeCell ref="H5:Q5"/>
    <mergeCell ref="F6:F7"/>
    <mergeCell ref="B5:B7"/>
    <mergeCell ref="C5:C7"/>
  </mergeCells>
  <phoneticPr fontId="104" type="noConversion"/>
  <pageMargins left="0.7" right="0.7" top="0.75" bottom="0.75" header="0.3" footer="0.3"/>
  <pageSetup scale="43" fitToHeight="0" orientation="landscape" r:id="rId1"/>
  <ignoredErrors>
    <ignoredError sqref="D10:E10 D12:E19 D26:E26 D22:E25 D20:E20 J20:P20 D11:E11 J11:Q11 D8:E8 G8:K8 D9:E9 G9:K9 G10:K10 G12:P19 G11 M8 O8 O9:Q9 M9 M10 O10:Q10 G20:H20 D21:E21 G21:I21 G22:I25 G26:P26 Q8" numberStoredAsText="1"/>
    <ignoredError sqref="Q12:Q20 Q26" numberStoredAsText="1" formulaRange="1"/>
    <ignoredError sqref="J21:P24 K25 O25" numberStoredAsText="1" formula="1"/>
    <ignoredError sqref="Q21:Q23" numberStoredAsText="1"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36"/>
  <sheetViews>
    <sheetView topLeftCell="A7" zoomScale="95" zoomScaleNormal="95" zoomScalePageLayoutView="95" workbookViewId="0">
      <pane ySplit="2" topLeftCell="A9" activePane="bottomLeft" state="frozen"/>
      <selection activeCell="A7" sqref="A7"/>
      <selection pane="bottomLeft" activeCell="D10" sqref="D10"/>
    </sheetView>
  </sheetViews>
  <sheetFormatPr defaultColWidth="9.140625" defaultRowHeight="12.75"/>
  <cols>
    <col min="1" max="1" width="12.7109375" style="46" customWidth="1"/>
    <col min="2" max="2" width="58.28515625" style="46" customWidth="1"/>
    <col min="3" max="3" width="16.42578125" style="47" customWidth="1"/>
    <col min="4" max="4" width="47.42578125" style="47" customWidth="1"/>
    <col min="5" max="5" width="12.7109375" style="46" customWidth="1"/>
    <col min="6" max="7" width="12.28515625" style="46" customWidth="1"/>
    <col min="8" max="8" width="12" style="46" customWidth="1"/>
    <col min="9" max="9" width="12.85546875" style="46" customWidth="1"/>
    <col min="10" max="10" width="58.42578125" style="45" customWidth="1"/>
    <col min="11" max="16384" width="9.140625" style="47"/>
  </cols>
  <sheetData>
    <row r="2" spans="1:10" s="41" customFormat="1" ht="15.75">
      <c r="A2" s="38" t="s">
        <v>189</v>
      </c>
      <c r="B2" s="39"/>
      <c r="C2" s="40"/>
      <c r="E2" s="39"/>
      <c r="F2" s="39"/>
      <c r="G2" s="39"/>
      <c r="H2" s="39"/>
      <c r="I2" s="39"/>
      <c r="J2" s="40"/>
    </row>
    <row r="3" spans="1:10" s="45" customFormat="1" ht="18.75" customHeight="1">
      <c r="A3" s="42" t="s">
        <v>190</v>
      </c>
      <c r="B3" s="43"/>
      <c r="C3" s="44"/>
      <c r="E3" s="43"/>
      <c r="F3" s="43"/>
      <c r="G3" s="43"/>
      <c r="H3" s="43"/>
      <c r="I3" s="43"/>
    </row>
    <row r="4" spans="1:10" ht="13.5" thickBot="1"/>
    <row r="5" spans="1:10" s="52" customFormat="1" ht="45" customHeight="1" thickBot="1">
      <c r="A5" s="48" t="s">
        <v>118</v>
      </c>
      <c r="B5" s="49" t="s">
        <v>119</v>
      </c>
      <c r="C5" s="50" t="s">
        <v>191</v>
      </c>
      <c r="D5" s="858" t="s">
        <v>192</v>
      </c>
      <c r="E5" s="858"/>
      <c r="F5" s="858"/>
      <c r="G5" s="858"/>
      <c r="H5" s="858"/>
      <c r="I5" s="858"/>
      <c r="J5" s="51" t="s">
        <v>193</v>
      </c>
    </row>
    <row r="6" spans="1:10" s="52" customFormat="1" ht="64.5" customHeight="1">
      <c r="A6" s="53" t="s">
        <v>194</v>
      </c>
      <c r="B6" s="54" t="s">
        <v>195</v>
      </c>
      <c r="C6" s="55"/>
      <c r="D6" s="56"/>
      <c r="E6" s="56"/>
      <c r="F6" s="56"/>
      <c r="G6" s="56"/>
      <c r="H6" s="56"/>
      <c r="I6" s="56"/>
      <c r="J6" s="57"/>
    </row>
    <row r="7" spans="1:10" s="52" customFormat="1" ht="18.75" customHeight="1">
      <c r="A7" s="58"/>
      <c r="B7" s="59"/>
      <c r="C7" s="59"/>
      <c r="D7" s="859" t="s">
        <v>196</v>
      </c>
      <c r="E7" s="859"/>
      <c r="F7" s="859"/>
      <c r="G7" s="859"/>
      <c r="H7" s="859"/>
      <c r="I7" s="859"/>
      <c r="J7" s="82" t="s">
        <v>197</v>
      </c>
    </row>
    <row r="8" spans="1:10" s="52" customFormat="1" ht="63.75">
      <c r="A8" s="859" t="s">
        <v>198</v>
      </c>
      <c r="B8" s="859"/>
      <c r="C8" s="60" t="s">
        <v>199</v>
      </c>
      <c r="D8" s="60" t="s">
        <v>200</v>
      </c>
      <c r="E8" s="60" t="s">
        <v>201</v>
      </c>
      <c r="F8" s="60" t="s">
        <v>202</v>
      </c>
      <c r="G8" s="60" t="s">
        <v>203</v>
      </c>
      <c r="H8" s="60" t="s">
        <v>204</v>
      </c>
      <c r="I8" s="60" t="s">
        <v>205</v>
      </c>
      <c r="J8" s="81"/>
    </row>
    <row r="9" spans="1:10" s="52" customFormat="1" ht="45" customHeight="1">
      <c r="A9" s="75" t="s">
        <v>206</v>
      </c>
      <c r="B9" s="87" t="s">
        <v>207</v>
      </c>
      <c r="C9" s="61"/>
      <c r="D9" s="59"/>
      <c r="E9" s="59"/>
      <c r="F9" s="59"/>
      <c r="G9" s="59"/>
      <c r="H9" s="59"/>
      <c r="I9" s="62"/>
      <c r="J9" s="76"/>
    </row>
    <row r="10" spans="1:10" s="52" customFormat="1" ht="70.5" customHeight="1">
      <c r="A10" s="75"/>
      <c r="B10" s="59"/>
      <c r="C10" s="63" t="s">
        <v>208</v>
      </c>
      <c r="D10" s="64" t="s">
        <v>209</v>
      </c>
      <c r="E10" s="64">
        <v>450</v>
      </c>
      <c r="F10" s="85">
        <v>450</v>
      </c>
      <c r="G10" s="85">
        <v>450</v>
      </c>
      <c r="H10" s="85">
        <v>450</v>
      </c>
      <c r="I10" s="65">
        <f>H10/G10</f>
        <v>1</v>
      </c>
      <c r="J10" s="1"/>
    </row>
    <row r="11" spans="1:10" s="52" customFormat="1" ht="69" customHeight="1">
      <c r="A11" s="75" t="s">
        <v>210</v>
      </c>
      <c r="B11" s="66" t="s">
        <v>211</v>
      </c>
      <c r="C11" s="59"/>
      <c r="D11" s="59"/>
      <c r="E11" s="59"/>
      <c r="F11" s="86"/>
      <c r="G11" s="86"/>
      <c r="H11" s="86"/>
      <c r="I11" s="67"/>
      <c r="J11" s="76"/>
    </row>
    <row r="12" spans="1:10" s="52" customFormat="1" ht="31.5" customHeight="1">
      <c r="A12" s="75"/>
      <c r="B12" s="59"/>
      <c r="C12" s="64" t="s">
        <v>212</v>
      </c>
      <c r="D12" s="64" t="s">
        <v>213</v>
      </c>
      <c r="E12" s="64">
        <v>1</v>
      </c>
      <c r="F12" s="85">
        <v>1</v>
      </c>
      <c r="G12" s="85">
        <v>1</v>
      </c>
      <c r="H12" s="85">
        <v>1</v>
      </c>
      <c r="I12" s="65">
        <f>H12/G12</f>
        <v>1</v>
      </c>
      <c r="J12" s="76"/>
    </row>
    <row r="13" spans="1:10" s="52" customFormat="1" ht="40.5" customHeight="1">
      <c r="A13" s="75"/>
      <c r="B13" s="59"/>
      <c r="C13" s="64" t="s">
        <v>214</v>
      </c>
      <c r="D13" s="64" t="s">
        <v>215</v>
      </c>
      <c r="E13" s="64">
        <v>15</v>
      </c>
      <c r="F13" s="85"/>
      <c r="G13" s="85">
        <v>15</v>
      </c>
      <c r="H13" s="85">
        <v>15</v>
      </c>
      <c r="I13" s="65">
        <f>H13/G13</f>
        <v>1</v>
      </c>
      <c r="J13" s="1"/>
    </row>
    <row r="14" spans="1:10" s="52" customFormat="1" ht="84.75" customHeight="1">
      <c r="A14" s="75"/>
      <c r="B14" s="59"/>
      <c r="C14" s="64" t="s">
        <v>216</v>
      </c>
      <c r="D14" s="64" t="s">
        <v>217</v>
      </c>
      <c r="E14" s="64">
        <v>0</v>
      </c>
      <c r="F14" s="85"/>
      <c r="G14" s="85">
        <v>1</v>
      </c>
      <c r="H14" s="85">
        <v>0</v>
      </c>
      <c r="I14" s="65">
        <f>H14/G14</f>
        <v>0</v>
      </c>
      <c r="J14" s="1" t="s">
        <v>218</v>
      </c>
    </row>
    <row r="15" spans="1:10" s="52" customFormat="1" ht="76.5" customHeight="1">
      <c r="A15" s="75"/>
      <c r="B15" s="59"/>
      <c r="C15" s="64" t="s">
        <v>219</v>
      </c>
      <c r="D15" s="64" t="s">
        <v>220</v>
      </c>
      <c r="E15" s="64">
        <v>0</v>
      </c>
      <c r="F15" s="85"/>
      <c r="G15" s="85">
        <v>2</v>
      </c>
      <c r="H15" s="85">
        <v>0</v>
      </c>
      <c r="I15" s="65">
        <f>H15/G15</f>
        <v>0</v>
      </c>
      <c r="J15" s="1" t="s">
        <v>221</v>
      </c>
    </row>
    <row r="16" spans="1:10" s="52" customFormat="1" ht="83.25" customHeight="1">
      <c r="A16" s="75" t="s">
        <v>222</v>
      </c>
      <c r="B16" s="66" t="s">
        <v>223</v>
      </c>
      <c r="C16" s="59"/>
      <c r="D16" s="59"/>
      <c r="E16" s="59"/>
      <c r="F16" s="86"/>
      <c r="G16" s="86"/>
      <c r="H16" s="86"/>
      <c r="I16" s="62"/>
      <c r="J16" s="76"/>
    </row>
    <row r="17" spans="1:10" s="52" customFormat="1" ht="42" customHeight="1">
      <c r="A17" s="75"/>
      <c r="B17" s="59"/>
      <c r="C17" s="64" t="s">
        <v>224</v>
      </c>
      <c r="D17" s="64" t="s">
        <v>225</v>
      </c>
      <c r="E17" s="64">
        <v>10</v>
      </c>
      <c r="F17" s="83">
        <v>16</v>
      </c>
      <c r="G17" s="83">
        <v>16</v>
      </c>
      <c r="H17" s="83">
        <v>10</v>
      </c>
      <c r="I17" s="65">
        <f>H17/G17</f>
        <v>0.625</v>
      </c>
      <c r="J17" s="1" t="s">
        <v>226</v>
      </c>
    </row>
    <row r="18" spans="1:10" s="52" customFormat="1" ht="39" customHeight="1">
      <c r="A18" s="75"/>
      <c r="B18" s="59"/>
      <c r="C18" s="64" t="s">
        <v>227</v>
      </c>
      <c r="D18" s="64" t="s">
        <v>228</v>
      </c>
      <c r="E18" s="64">
        <v>0</v>
      </c>
      <c r="F18" s="83">
        <v>2</v>
      </c>
      <c r="G18" s="83">
        <v>1</v>
      </c>
      <c r="H18" s="83">
        <v>0</v>
      </c>
      <c r="I18" s="65">
        <f>H18/G18</f>
        <v>0</v>
      </c>
      <c r="J18" s="1" t="s">
        <v>226</v>
      </c>
    </row>
    <row r="19" spans="1:10" s="52" customFormat="1" ht="102" customHeight="1">
      <c r="A19" s="75" t="s">
        <v>229</v>
      </c>
      <c r="B19" s="66" t="s">
        <v>230</v>
      </c>
      <c r="C19" s="59"/>
      <c r="D19" s="59"/>
      <c r="E19" s="59"/>
      <c r="F19" s="86"/>
      <c r="G19" s="86"/>
      <c r="H19" s="86"/>
      <c r="I19" s="62"/>
      <c r="J19" s="76"/>
    </row>
    <row r="20" spans="1:10" s="52" customFormat="1" ht="73.5" customHeight="1">
      <c r="A20" s="75"/>
      <c r="B20" s="59"/>
      <c r="C20" s="64" t="s">
        <v>231</v>
      </c>
      <c r="D20" s="64" t="s">
        <v>232</v>
      </c>
      <c r="E20" s="64">
        <v>0</v>
      </c>
      <c r="F20" s="83">
        <v>400</v>
      </c>
      <c r="G20" s="83">
        <v>400</v>
      </c>
      <c r="H20" s="83">
        <v>0</v>
      </c>
      <c r="I20" s="65">
        <f>H20/G20</f>
        <v>0</v>
      </c>
      <c r="J20" s="76"/>
    </row>
    <row r="21" spans="1:10" s="52" customFormat="1" ht="86.25" customHeight="1">
      <c r="A21" s="75"/>
      <c r="B21" s="59"/>
      <c r="C21" s="64" t="s">
        <v>233</v>
      </c>
      <c r="D21" s="64" t="s">
        <v>234</v>
      </c>
      <c r="E21" s="64">
        <v>7</v>
      </c>
      <c r="F21" s="83">
        <v>7</v>
      </c>
      <c r="G21" s="83">
        <v>7</v>
      </c>
      <c r="H21" s="83">
        <v>0</v>
      </c>
      <c r="I21" s="65">
        <f>H21/G21</f>
        <v>0</v>
      </c>
      <c r="J21" s="76"/>
    </row>
    <row r="22" spans="1:10" s="52" customFormat="1" ht="49.5" customHeight="1">
      <c r="A22" s="77"/>
      <c r="B22" s="78"/>
      <c r="C22" s="79" t="s">
        <v>235</v>
      </c>
      <c r="D22" s="79" t="s">
        <v>236</v>
      </c>
      <c r="E22" s="79">
        <v>26</v>
      </c>
      <c r="F22" s="83">
        <v>0</v>
      </c>
      <c r="G22" s="84">
        <v>0</v>
      </c>
      <c r="H22" s="84">
        <v>0</v>
      </c>
      <c r="I22" s="65" t="e">
        <f>H22/G22</f>
        <v>#DIV/0!</v>
      </c>
      <c r="J22" s="80"/>
    </row>
    <row r="23" spans="1:10" s="52" customFormat="1" ht="49.5" customHeight="1">
      <c r="A23" s="77"/>
      <c r="B23" s="78"/>
      <c r="C23" s="79" t="s">
        <v>237</v>
      </c>
      <c r="D23" s="79" t="s">
        <v>238</v>
      </c>
      <c r="E23" s="79">
        <v>3</v>
      </c>
      <c r="F23" s="83">
        <v>0</v>
      </c>
      <c r="G23" s="84">
        <v>0</v>
      </c>
      <c r="H23" s="84">
        <v>0</v>
      </c>
      <c r="I23" s="65" t="e">
        <f>H23/G23</f>
        <v>#DIV/0!</v>
      </c>
      <c r="J23" s="80"/>
    </row>
    <row r="25" spans="1:10" s="45" customFormat="1" ht="12.75" customHeight="1">
      <c r="A25" s="68" t="s">
        <v>239</v>
      </c>
      <c r="C25" s="69"/>
      <c r="E25" s="43"/>
      <c r="F25" s="43"/>
      <c r="G25" s="43"/>
      <c r="H25" s="43"/>
      <c r="I25" s="43"/>
    </row>
    <row r="26" spans="1:10" s="45" customFormat="1" ht="12.75" customHeight="1">
      <c r="A26" s="68" t="s">
        <v>240</v>
      </c>
      <c r="C26" s="69"/>
      <c r="E26" s="43"/>
      <c r="F26" s="43"/>
      <c r="G26" s="43"/>
      <c r="H26" s="43"/>
      <c r="I26" s="43"/>
    </row>
    <row r="27" spans="1:10" s="45" customFormat="1" ht="12.75" customHeight="1">
      <c r="A27" s="68" t="s">
        <v>241</v>
      </c>
      <c r="C27" s="69"/>
      <c r="E27" s="43"/>
      <c r="F27" s="43"/>
      <c r="G27" s="43"/>
      <c r="H27" s="43"/>
      <c r="I27" s="43"/>
    </row>
    <row r="28" spans="1:10" s="45" customFormat="1" ht="12.75" customHeight="1">
      <c r="A28" s="68" t="s">
        <v>242</v>
      </c>
      <c r="C28" s="69"/>
      <c r="E28" s="43"/>
      <c r="F28" s="43"/>
      <c r="G28" s="43"/>
      <c r="H28" s="43"/>
      <c r="I28" s="43"/>
    </row>
    <row r="29" spans="1:10" ht="12.75" customHeight="1"/>
    <row r="30" spans="1:10" ht="12.75" customHeight="1"/>
    <row r="34" spans="1:12" s="73" customFormat="1" ht="28.5" customHeight="1">
      <c r="A34" s="860"/>
      <c r="B34" s="861" t="s">
        <v>243</v>
      </c>
      <c r="C34" s="70" t="s">
        <v>53</v>
      </c>
      <c r="D34" s="864" t="s">
        <v>244</v>
      </c>
      <c r="E34" s="865"/>
      <c r="F34" s="861" t="s">
        <v>54</v>
      </c>
      <c r="G34" s="866"/>
      <c r="H34" s="867"/>
      <c r="I34" s="70" t="s">
        <v>53</v>
      </c>
      <c r="J34" s="71" t="s">
        <v>245</v>
      </c>
      <c r="K34" s="72"/>
      <c r="L34" s="72"/>
    </row>
    <row r="35" spans="1:12" s="73" customFormat="1" ht="28.5" customHeight="1">
      <c r="A35" s="860"/>
      <c r="B35" s="862"/>
      <c r="C35" s="70" t="s">
        <v>55</v>
      </c>
      <c r="D35" s="871"/>
      <c r="E35" s="872"/>
      <c r="F35" s="862"/>
      <c r="G35" s="868"/>
      <c r="H35" s="860"/>
      <c r="I35" s="70" t="s">
        <v>55</v>
      </c>
      <c r="J35" s="74"/>
      <c r="K35" s="72"/>
      <c r="L35" s="72"/>
    </row>
    <row r="36" spans="1:12" s="73" customFormat="1" ht="28.5" customHeight="1">
      <c r="A36" s="860"/>
      <c r="B36" s="863"/>
      <c r="C36" s="70" t="s">
        <v>56</v>
      </c>
      <c r="D36" s="864" t="s">
        <v>246</v>
      </c>
      <c r="E36" s="865"/>
      <c r="F36" s="863"/>
      <c r="G36" s="869"/>
      <c r="H36" s="870"/>
      <c r="I36" s="70" t="s">
        <v>56</v>
      </c>
      <c r="J36" s="71" t="s">
        <v>246</v>
      </c>
      <c r="K36" s="72"/>
      <c r="L36" s="72"/>
    </row>
  </sheetData>
  <mergeCells count="9">
    <mergeCell ref="D5:I5"/>
    <mergeCell ref="D7:I7"/>
    <mergeCell ref="A8:B8"/>
    <mergeCell ref="A34:A36"/>
    <mergeCell ref="B34:B36"/>
    <mergeCell ref="D34:E34"/>
    <mergeCell ref="F34:H36"/>
    <mergeCell ref="D35:E35"/>
    <mergeCell ref="D36:E36"/>
  </mergeCells>
  <printOptions horizontalCentered="1" verticalCentered="1"/>
  <pageMargins left="0.25" right="0.25" top="0.75" bottom="0.75" header="0.3" footer="0.3"/>
  <pageSetup paperSize="9" scale="3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S14"/>
  <sheetViews>
    <sheetView workbookViewId="0">
      <selection activeCell="A15" sqref="A15:XFD27"/>
    </sheetView>
  </sheetViews>
  <sheetFormatPr defaultRowHeight="12.75"/>
  <cols>
    <col min="1" max="1" width="13.42578125" customWidth="1"/>
    <col min="2" max="2" width="38.140625" customWidth="1"/>
    <col min="3" max="3" width="13.5703125" customWidth="1"/>
    <col min="4" max="4" width="14.5703125" customWidth="1"/>
    <col min="5" max="5" width="15.7109375" customWidth="1"/>
    <col min="6" max="6" width="12.28515625" customWidth="1"/>
    <col min="7" max="7" width="13" customWidth="1"/>
    <col min="8" max="8" width="12.85546875" customWidth="1"/>
    <col min="9" max="9" width="13.28515625" customWidth="1"/>
    <col min="10" max="10" width="15.28515625" customWidth="1"/>
    <col min="11" max="11" width="12.140625" customWidth="1"/>
    <col min="12" max="12" width="12.5703125" customWidth="1"/>
    <col min="13" max="13" width="11.85546875" customWidth="1"/>
    <col min="14" max="14" width="14.140625" customWidth="1"/>
    <col min="15" max="15" width="11.85546875" customWidth="1"/>
    <col min="18" max="18" width="10.7109375" customWidth="1"/>
    <col min="19" max="19" width="6.140625" customWidth="1"/>
    <col min="20" max="20" width="3.85546875" customWidth="1"/>
  </cols>
  <sheetData>
    <row r="1" spans="1:19">
      <c r="A1" s="6"/>
      <c r="B1" s="6"/>
      <c r="C1" s="6"/>
      <c r="D1" s="6"/>
      <c r="E1" s="6"/>
      <c r="F1" s="6"/>
      <c r="G1" s="6"/>
      <c r="H1" s="6"/>
      <c r="I1" s="6"/>
      <c r="J1" s="6"/>
      <c r="K1" s="6"/>
      <c r="L1" s="6"/>
      <c r="M1" s="7"/>
      <c r="N1" s="6"/>
      <c r="O1" s="6"/>
      <c r="P1" s="6"/>
      <c r="Q1" s="6"/>
      <c r="R1" s="6"/>
      <c r="S1" s="6"/>
    </row>
    <row r="2" spans="1:19" ht="15.75">
      <c r="A2" s="421" t="s">
        <v>247</v>
      </c>
      <c r="B2" s="3"/>
      <c r="C2" s="3"/>
      <c r="D2" s="3"/>
      <c r="E2" s="3"/>
      <c r="F2" s="3"/>
      <c r="G2" s="3"/>
      <c r="H2" s="3"/>
      <c r="I2" s="3"/>
      <c r="J2" s="3"/>
      <c r="K2" s="3"/>
      <c r="L2" s="3"/>
      <c r="M2" s="4"/>
      <c r="N2" s="3"/>
      <c r="O2" s="3"/>
      <c r="P2" s="3"/>
      <c r="Q2" s="3"/>
      <c r="R2" s="3"/>
      <c r="S2" s="3"/>
    </row>
    <row r="3" spans="1:19" ht="15.75">
      <c r="A3" s="25"/>
      <c r="B3" s="3"/>
      <c r="C3" s="3"/>
      <c r="D3" s="3"/>
      <c r="E3" s="3"/>
      <c r="F3" s="3"/>
      <c r="G3" s="3"/>
      <c r="H3" s="3"/>
      <c r="I3" s="3"/>
      <c r="J3" s="3"/>
      <c r="K3" s="3"/>
      <c r="L3" s="3"/>
      <c r="M3" s="4"/>
      <c r="N3" s="3"/>
      <c r="O3" s="3"/>
      <c r="P3" s="3"/>
      <c r="Q3" s="3"/>
      <c r="R3" s="3"/>
      <c r="S3" s="3"/>
    </row>
    <row r="4" spans="1:19" ht="15.75">
      <c r="A4" s="25"/>
      <c r="B4" s="3"/>
      <c r="C4" s="3"/>
      <c r="D4" s="3"/>
      <c r="E4" s="3"/>
      <c r="F4" s="3"/>
      <c r="G4" s="3"/>
      <c r="H4" s="3"/>
      <c r="I4" s="3"/>
      <c r="J4" s="3"/>
      <c r="K4" s="3"/>
      <c r="L4" s="3"/>
      <c r="M4" s="4"/>
      <c r="N4" s="3"/>
      <c r="O4" s="3"/>
      <c r="P4" s="3"/>
      <c r="Q4" s="3"/>
      <c r="R4" s="3"/>
      <c r="S4" s="3"/>
    </row>
    <row r="5" spans="1:19" ht="15">
      <c r="A5" s="432" t="s">
        <v>1</v>
      </c>
      <c r="E5" s="29"/>
      <c r="F5" s="29"/>
      <c r="G5" s="29"/>
      <c r="H5" s="29"/>
      <c r="I5" s="29"/>
      <c r="J5" s="29"/>
      <c r="K5" s="30"/>
      <c r="L5" s="30"/>
      <c r="M5" s="104"/>
      <c r="N5" s="30"/>
      <c r="O5" s="6"/>
      <c r="P5" s="6"/>
      <c r="Q5" s="6"/>
      <c r="R5" s="6"/>
      <c r="S5" s="6"/>
    </row>
    <row r="6" spans="1:19" ht="15">
      <c r="A6" s="26" t="s">
        <v>3</v>
      </c>
      <c r="B6" s="94"/>
      <c r="C6" s="27" t="s">
        <v>5</v>
      </c>
      <c r="D6" s="28" t="s">
        <v>6</v>
      </c>
      <c r="E6" s="29"/>
      <c r="F6" s="29"/>
      <c r="G6" s="29"/>
      <c r="H6" s="29"/>
      <c r="I6" s="29"/>
      <c r="J6" s="29"/>
      <c r="K6" s="30"/>
      <c r="L6" s="30"/>
      <c r="M6" s="104"/>
      <c r="N6" s="30"/>
      <c r="O6" s="6"/>
      <c r="P6" s="6"/>
      <c r="Q6" s="6"/>
      <c r="R6" s="6"/>
      <c r="S6" s="6"/>
    </row>
    <row r="7" spans="1:19" ht="15.75" thickBot="1">
      <c r="A7" s="754" t="s">
        <v>116</v>
      </c>
      <c r="B7" s="756" t="s">
        <v>115</v>
      </c>
      <c r="C7" s="27" t="s">
        <v>118</v>
      </c>
      <c r="D7" s="28" t="s">
        <v>31</v>
      </c>
      <c r="E7" s="31"/>
      <c r="F7" s="32"/>
      <c r="G7" s="32"/>
      <c r="H7" s="32"/>
      <c r="I7" s="32"/>
      <c r="J7" s="32"/>
      <c r="K7" s="30"/>
      <c r="L7" s="30"/>
      <c r="M7" s="104"/>
      <c r="N7" s="30"/>
      <c r="O7" s="6"/>
      <c r="P7" s="6"/>
      <c r="Q7" s="6"/>
      <c r="R7" s="6"/>
      <c r="S7" s="6"/>
    </row>
    <row r="8" spans="1:19" ht="29.25" customHeight="1" thickBot="1">
      <c r="A8" s="882" t="s">
        <v>248</v>
      </c>
      <c r="B8" s="882" t="s">
        <v>249</v>
      </c>
      <c r="C8" s="883" t="s">
        <v>250</v>
      </c>
      <c r="D8" s="874" t="s">
        <v>251</v>
      </c>
      <c r="E8" s="874"/>
      <c r="F8" s="875"/>
      <c r="G8" s="873" t="s">
        <v>11</v>
      </c>
      <c r="H8" s="874"/>
      <c r="I8" s="875"/>
      <c r="J8" s="873" t="s">
        <v>252</v>
      </c>
      <c r="K8" s="874"/>
      <c r="L8" s="875"/>
      <c r="M8" s="873" t="s">
        <v>252</v>
      </c>
      <c r="N8" s="874"/>
      <c r="O8" s="875"/>
      <c r="P8" s="873" t="s">
        <v>253</v>
      </c>
      <c r="Q8" s="874"/>
      <c r="R8" s="875"/>
    </row>
    <row r="9" spans="1:19" ht="12.75" customHeight="1">
      <c r="A9" s="882"/>
      <c r="B9" s="882"/>
      <c r="C9" s="884"/>
      <c r="D9" s="895" t="s">
        <v>254</v>
      </c>
      <c r="E9" s="886" t="s">
        <v>255</v>
      </c>
      <c r="F9" s="889" t="s">
        <v>256</v>
      </c>
      <c r="G9" s="892" t="s">
        <v>257</v>
      </c>
      <c r="H9" s="886" t="s">
        <v>258</v>
      </c>
      <c r="I9" s="879" t="s">
        <v>259</v>
      </c>
      <c r="J9" s="892" t="s">
        <v>260</v>
      </c>
      <c r="K9" s="886" t="s">
        <v>261</v>
      </c>
      <c r="L9" s="879" t="s">
        <v>262</v>
      </c>
      <c r="M9" s="892" t="s">
        <v>263</v>
      </c>
      <c r="N9" s="886" t="s">
        <v>264</v>
      </c>
      <c r="O9" s="879" t="s">
        <v>265</v>
      </c>
      <c r="P9" s="876" t="s">
        <v>266</v>
      </c>
      <c r="Q9" s="879" t="s">
        <v>267</v>
      </c>
      <c r="R9" s="879" t="s">
        <v>268</v>
      </c>
    </row>
    <row r="10" spans="1:19" ht="12.75" customHeight="1">
      <c r="A10" s="882"/>
      <c r="B10" s="882"/>
      <c r="C10" s="884"/>
      <c r="D10" s="896"/>
      <c r="E10" s="887"/>
      <c r="F10" s="890"/>
      <c r="G10" s="893"/>
      <c r="H10" s="887"/>
      <c r="I10" s="880"/>
      <c r="J10" s="893"/>
      <c r="K10" s="887"/>
      <c r="L10" s="880"/>
      <c r="M10" s="893"/>
      <c r="N10" s="887"/>
      <c r="O10" s="880"/>
      <c r="P10" s="877"/>
      <c r="Q10" s="880"/>
      <c r="R10" s="880"/>
    </row>
    <row r="11" spans="1:19" ht="39.75" customHeight="1" thickBot="1">
      <c r="A11" s="882"/>
      <c r="B11" s="882"/>
      <c r="C11" s="885"/>
      <c r="D11" s="897"/>
      <c r="E11" s="888"/>
      <c r="F11" s="891"/>
      <c r="G11" s="894"/>
      <c r="H11" s="888"/>
      <c r="I11" s="881"/>
      <c r="J11" s="894"/>
      <c r="K11" s="888"/>
      <c r="L11" s="881"/>
      <c r="M11" s="894"/>
      <c r="N11" s="888"/>
      <c r="O11" s="881"/>
      <c r="P11" s="878"/>
      <c r="Q11" s="881"/>
      <c r="R11" s="881"/>
    </row>
    <row r="12" spans="1:19" s="419" customFormat="1" ht="13.5" customHeight="1">
      <c r="A12" s="755"/>
      <c r="B12" s="97"/>
      <c r="C12" s="565"/>
      <c r="D12" s="545" t="s">
        <v>20</v>
      </c>
      <c r="E12" s="546" t="s">
        <v>21</v>
      </c>
      <c r="F12" s="547" t="s">
        <v>22</v>
      </c>
      <c r="G12" s="534" t="s">
        <v>23</v>
      </c>
      <c r="H12" s="315" t="s">
        <v>24</v>
      </c>
      <c r="I12" s="535" t="s">
        <v>25</v>
      </c>
      <c r="J12" s="539" t="s">
        <v>269</v>
      </c>
      <c r="K12" s="540" t="s">
        <v>27</v>
      </c>
      <c r="L12" s="541" t="s">
        <v>28</v>
      </c>
      <c r="M12" s="534" t="s">
        <v>270</v>
      </c>
      <c r="N12" s="315" t="s">
        <v>271</v>
      </c>
      <c r="O12" s="535" t="s">
        <v>272</v>
      </c>
      <c r="P12" s="545" t="s">
        <v>273</v>
      </c>
      <c r="Q12" s="546" t="s">
        <v>274</v>
      </c>
      <c r="R12" s="547" t="s">
        <v>275</v>
      </c>
    </row>
    <row r="13" spans="1:19" s="456" customFormat="1" ht="27" customHeight="1" thickBot="1">
      <c r="A13" s="567" t="s">
        <v>176</v>
      </c>
      <c r="B13" s="97" t="s">
        <v>276</v>
      </c>
      <c r="C13" s="566" t="s">
        <v>277</v>
      </c>
      <c r="D13" s="536">
        <v>13</v>
      </c>
      <c r="E13" s="467">
        <f>1549140/1000</f>
        <v>1549.14</v>
      </c>
      <c r="F13" s="537">
        <f>E13/D13</f>
        <v>119.16461538461539</v>
      </c>
      <c r="G13" s="536">
        <v>33</v>
      </c>
      <c r="H13" s="466">
        <v>5000</v>
      </c>
      <c r="I13" s="537">
        <f t="shared" ref="I13" si="0">H13/G13</f>
        <v>151.5151515151515</v>
      </c>
      <c r="J13" s="640">
        <v>33</v>
      </c>
      <c r="K13" s="467">
        <v>5000</v>
      </c>
      <c r="L13" s="538">
        <f t="shared" ref="L13" si="1">K13/J13</f>
        <v>151.5151515151515</v>
      </c>
      <c r="M13" s="536">
        <v>0</v>
      </c>
      <c r="N13" s="466">
        <v>0</v>
      </c>
      <c r="O13" s="537" t="e">
        <f>N13/M13</f>
        <v>#DIV/0!</v>
      </c>
      <c r="P13" s="536" t="e">
        <f t="shared" ref="P13" si="2">O13-F13</f>
        <v>#DIV/0!</v>
      </c>
      <c r="Q13" s="466" t="e">
        <f t="shared" ref="Q13" si="3">O13-I13</f>
        <v>#DIV/0!</v>
      </c>
      <c r="R13" s="537" t="e">
        <f t="shared" ref="R13" si="4">O13-L13</f>
        <v>#DIV/0!</v>
      </c>
    </row>
    <row r="14" spans="1:19" ht="20.100000000000001" customHeight="1">
      <c r="A14" s="564"/>
      <c r="B14" s="568" t="s">
        <v>74</v>
      </c>
      <c r="C14" s="211"/>
      <c r="D14" s="211"/>
      <c r="E14" s="543">
        <f>SUM(E13:E13)</f>
        <v>1549.14</v>
      </c>
      <c r="F14" s="544"/>
      <c r="G14" s="211"/>
      <c r="H14" s="543">
        <f>SUM(H13:H13)</f>
        <v>5000</v>
      </c>
      <c r="I14" s="211"/>
      <c r="J14" s="542"/>
      <c r="K14" s="542"/>
      <c r="L14" s="542"/>
      <c r="M14" s="211"/>
      <c r="N14" s="543">
        <f>SUM(N13:N13)</f>
        <v>0</v>
      </c>
      <c r="O14" s="211"/>
      <c r="P14" s="211"/>
      <c r="Q14" s="211"/>
      <c r="R14" s="211"/>
    </row>
  </sheetData>
  <mergeCells count="23">
    <mergeCell ref="M8:O8"/>
    <mergeCell ref="J9:J11"/>
    <mergeCell ref="K9:K11"/>
    <mergeCell ref="L9:L11"/>
    <mergeCell ref="M9:M11"/>
    <mergeCell ref="N9:N11"/>
    <mergeCell ref="D8:F8"/>
    <mergeCell ref="G8:I8"/>
    <mergeCell ref="J8:L8"/>
    <mergeCell ref="E9:E11"/>
    <mergeCell ref="F9:F11"/>
    <mergeCell ref="G9:G11"/>
    <mergeCell ref="D9:D11"/>
    <mergeCell ref="H9:H11"/>
    <mergeCell ref="I9:I11"/>
    <mergeCell ref="P8:R8"/>
    <mergeCell ref="P9:P11"/>
    <mergeCell ref="Q9:Q11"/>
    <mergeCell ref="R9:R11"/>
    <mergeCell ref="O9:O11"/>
    <mergeCell ref="A8:A11"/>
    <mergeCell ref="B8:B11"/>
    <mergeCell ref="C8:C11"/>
  </mergeCells>
  <pageMargins left="0.7" right="0.7" top="0.75" bottom="0.75" header="0.3" footer="0.3"/>
  <pageSetup scale="48" orientation="landscape" r:id="rId1"/>
  <ignoredErrors>
    <ignoredError sqref="D12:R12 D6" numberStoredAsText="1"/>
    <ignoredError sqref="P13:R13 L13 I13" evalError="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2:P16"/>
  <sheetViews>
    <sheetView topLeftCell="B1" workbookViewId="0">
      <pane xSplit="6" ySplit="7" topLeftCell="H8" activePane="bottomRight" state="frozen"/>
      <selection pane="topRight" activeCell="H1" sqref="H1"/>
      <selection pane="bottomLeft" activeCell="B8" sqref="B8"/>
      <selection pane="bottomRight" activeCell="B17" sqref="A17:XFD26"/>
    </sheetView>
  </sheetViews>
  <sheetFormatPr defaultRowHeight="12.75"/>
  <cols>
    <col min="1" max="1" width="12.140625" customWidth="1"/>
    <col min="2" max="2" width="11.42578125" customWidth="1"/>
    <col min="3" max="3" width="34.28515625" customWidth="1"/>
    <col min="4" max="4" width="12.7109375" customWidth="1"/>
    <col min="5" max="5" width="24.85546875" customWidth="1"/>
    <col min="6" max="6" width="9.140625" style="571"/>
    <col min="7" max="7" width="12.85546875" customWidth="1"/>
    <col min="8" max="8" width="11.140625" customWidth="1"/>
    <col min="9" max="9" width="15" bestFit="1" customWidth="1"/>
    <col min="10" max="10" width="16.7109375" bestFit="1" customWidth="1"/>
    <col min="11" max="11" width="14" customWidth="1"/>
    <col min="12" max="12" width="12.7109375" customWidth="1"/>
    <col min="13" max="13" width="13.140625" customWidth="1"/>
    <col min="14" max="14" width="11.85546875" bestFit="1" customWidth="1"/>
    <col min="15" max="15" width="13" bestFit="1" customWidth="1"/>
    <col min="16" max="16" width="11.140625" bestFit="1" customWidth="1"/>
  </cols>
  <sheetData>
    <row r="2" spans="1:16" ht="15.75">
      <c r="B2" s="421" t="s">
        <v>278</v>
      </c>
    </row>
    <row r="4" spans="1:16" ht="13.5" thickBot="1">
      <c r="B4" s="432" t="s">
        <v>1</v>
      </c>
    </row>
    <row r="5" spans="1:16" ht="12.75" customHeight="1">
      <c r="A5" s="903" t="s">
        <v>58</v>
      </c>
      <c r="B5" s="842" t="s">
        <v>185</v>
      </c>
      <c r="C5" s="842" t="s">
        <v>186</v>
      </c>
      <c r="D5" s="842" t="s">
        <v>279</v>
      </c>
      <c r="E5" s="842" t="s">
        <v>93</v>
      </c>
      <c r="F5" s="842" t="s">
        <v>280</v>
      </c>
      <c r="G5" s="901" t="s">
        <v>281</v>
      </c>
      <c r="H5" s="901"/>
      <c r="I5" s="901"/>
      <c r="J5" s="901"/>
      <c r="K5" s="901"/>
      <c r="L5" s="901"/>
      <c r="M5" s="901"/>
      <c r="N5" s="901"/>
      <c r="O5" s="901"/>
      <c r="P5" s="902"/>
    </row>
    <row r="6" spans="1:16" ht="14.25">
      <c r="A6" s="904"/>
      <c r="B6" s="843"/>
      <c r="C6" s="843"/>
      <c r="D6" s="843"/>
      <c r="E6" s="843"/>
      <c r="F6" s="843"/>
      <c r="G6" s="899" t="s">
        <v>282</v>
      </c>
      <c r="H6" s="305">
        <v>230</v>
      </c>
      <c r="I6" s="369">
        <v>231</v>
      </c>
      <c r="J6" s="369">
        <v>600</v>
      </c>
      <c r="K6" s="369">
        <v>601</v>
      </c>
      <c r="L6" s="369">
        <v>602</v>
      </c>
      <c r="M6" s="369">
        <v>603</v>
      </c>
      <c r="N6" s="369">
        <v>604</v>
      </c>
      <c r="O6" s="369">
        <v>605</v>
      </c>
      <c r="P6" s="370">
        <v>606</v>
      </c>
    </row>
    <row r="7" spans="1:16" ht="45" customHeight="1" thickBot="1">
      <c r="A7" s="905"/>
      <c r="B7" s="898"/>
      <c r="C7" s="898"/>
      <c r="D7" s="898"/>
      <c r="E7" s="898"/>
      <c r="F7" s="898"/>
      <c r="G7" s="900"/>
      <c r="H7" s="625" t="s">
        <v>65</v>
      </c>
      <c r="I7" s="371" t="s">
        <v>66</v>
      </c>
      <c r="J7" s="372" t="s">
        <v>67</v>
      </c>
      <c r="K7" s="371" t="s">
        <v>68</v>
      </c>
      <c r="L7" s="371" t="s">
        <v>69</v>
      </c>
      <c r="M7" s="373" t="s">
        <v>70</v>
      </c>
      <c r="N7" s="371" t="s">
        <v>187</v>
      </c>
      <c r="O7" s="371" t="s">
        <v>72</v>
      </c>
      <c r="P7" s="374" t="s">
        <v>73</v>
      </c>
    </row>
    <row r="8" spans="1:16" ht="30" customHeight="1">
      <c r="A8" s="376">
        <v>87</v>
      </c>
      <c r="B8" s="471" t="s">
        <v>31</v>
      </c>
      <c r="C8" s="508" t="s">
        <v>174</v>
      </c>
      <c r="D8" s="366" t="s">
        <v>173</v>
      </c>
      <c r="E8" s="210" t="s">
        <v>77</v>
      </c>
      <c r="F8" s="227"/>
      <c r="G8" s="375">
        <f>H8+I8+J8+K8+L8+M8+N8+O8+P8</f>
        <v>58370</v>
      </c>
      <c r="H8" s="217">
        <v>0</v>
      </c>
      <c r="I8" s="217">
        <v>0</v>
      </c>
      <c r="J8" s="630">
        <v>29531</v>
      </c>
      <c r="K8" s="631">
        <v>4839</v>
      </c>
      <c r="L8" s="631">
        <v>22000</v>
      </c>
      <c r="M8" s="631">
        <v>0</v>
      </c>
      <c r="N8" s="631">
        <v>2000</v>
      </c>
      <c r="O8" s="631"/>
      <c r="P8" s="632">
        <v>0</v>
      </c>
    </row>
    <row r="9" spans="1:16" ht="30" customHeight="1">
      <c r="A9" s="377">
        <v>87</v>
      </c>
      <c r="B9" s="471" t="s">
        <v>31</v>
      </c>
      <c r="C9" s="508" t="s">
        <v>174</v>
      </c>
      <c r="D9" s="366" t="s">
        <v>173</v>
      </c>
      <c r="E9" s="209" t="s">
        <v>78</v>
      </c>
      <c r="F9" s="2"/>
      <c r="G9" s="375">
        <f t="shared" ref="G9:G13" si="0">H9+I9+J9+K9+L9+M9+N9+O9+P9</f>
        <v>58570</v>
      </c>
      <c r="H9" s="213">
        <v>0</v>
      </c>
      <c r="I9" s="213">
        <v>0</v>
      </c>
      <c r="J9" s="633">
        <v>29531</v>
      </c>
      <c r="K9" s="634">
        <v>4839</v>
      </c>
      <c r="L9" s="634">
        <v>22000</v>
      </c>
      <c r="M9" s="634">
        <v>0</v>
      </c>
      <c r="N9" s="634">
        <v>2000</v>
      </c>
      <c r="O9" s="634"/>
      <c r="P9" s="635">
        <v>200</v>
      </c>
    </row>
    <row r="10" spans="1:16" ht="30" customHeight="1" thickBot="1">
      <c r="A10" s="377">
        <v>87</v>
      </c>
      <c r="B10" s="471" t="s">
        <v>31</v>
      </c>
      <c r="C10" s="508" t="s">
        <v>174</v>
      </c>
      <c r="D10" s="366" t="s">
        <v>173</v>
      </c>
      <c r="E10" s="512" t="s">
        <v>79</v>
      </c>
      <c r="F10" s="224"/>
      <c r="G10" s="513">
        <f t="shared" si="0"/>
        <v>10800</v>
      </c>
      <c r="H10" s="624">
        <v>0</v>
      </c>
      <c r="I10" s="624">
        <v>0</v>
      </c>
      <c r="J10" s="636">
        <v>7015</v>
      </c>
      <c r="K10" s="637">
        <v>1162</v>
      </c>
      <c r="L10" s="637">
        <v>2620</v>
      </c>
      <c r="M10" s="637">
        <v>0</v>
      </c>
      <c r="N10" s="637">
        <v>0</v>
      </c>
      <c r="O10" s="637"/>
      <c r="P10" s="638">
        <v>3</v>
      </c>
    </row>
    <row r="11" spans="1:16" ht="30" customHeight="1" thickBot="1">
      <c r="A11" s="377">
        <v>87</v>
      </c>
      <c r="B11" s="471" t="s">
        <v>31</v>
      </c>
      <c r="C11" s="606" t="s">
        <v>283</v>
      </c>
      <c r="D11" s="618" t="s">
        <v>176</v>
      </c>
      <c r="E11" s="614" t="s">
        <v>77</v>
      </c>
      <c r="F11" s="623"/>
      <c r="G11" s="615">
        <f t="shared" si="0"/>
        <v>5000</v>
      </c>
      <c r="H11" s="616">
        <v>0</v>
      </c>
      <c r="I11" s="616">
        <v>5000</v>
      </c>
      <c r="J11" s="616">
        <v>0</v>
      </c>
      <c r="K11" s="616">
        <v>0</v>
      </c>
      <c r="L11" s="616">
        <v>0</v>
      </c>
      <c r="M11" s="616">
        <v>0</v>
      </c>
      <c r="N11" s="616">
        <v>0</v>
      </c>
      <c r="O11" s="616">
        <v>0</v>
      </c>
      <c r="P11" s="617">
        <v>0</v>
      </c>
    </row>
    <row r="12" spans="1:16" ht="30" customHeight="1" thickBot="1">
      <c r="A12" s="377">
        <v>87</v>
      </c>
      <c r="B12" s="471" t="s">
        <v>31</v>
      </c>
      <c r="C12" s="606" t="s">
        <v>283</v>
      </c>
      <c r="D12" s="618" t="s">
        <v>176</v>
      </c>
      <c r="E12" s="209" t="s">
        <v>78</v>
      </c>
      <c r="F12" s="2"/>
      <c r="G12" s="375">
        <f t="shared" si="0"/>
        <v>5000</v>
      </c>
      <c r="H12" s="215">
        <v>0</v>
      </c>
      <c r="I12" s="215">
        <v>5000</v>
      </c>
      <c r="J12" s="215">
        <v>0</v>
      </c>
      <c r="K12" s="215">
        <v>0</v>
      </c>
      <c r="L12" s="215">
        <v>0</v>
      </c>
      <c r="M12" s="215">
        <v>0</v>
      </c>
      <c r="N12" s="215">
        <v>0</v>
      </c>
      <c r="O12" s="215">
        <v>0</v>
      </c>
      <c r="P12" s="216">
        <v>0</v>
      </c>
    </row>
    <row r="13" spans="1:16" ht="30" customHeight="1" thickBot="1">
      <c r="A13" s="377">
        <v>87</v>
      </c>
      <c r="B13" s="471" t="s">
        <v>31</v>
      </c>
      <c r="C13" s="606" t="s">
        <v>283</v>
      </c>
      <c r="D13" s="618" t="s">
        <v>176</v>
      </c>
      <c r="E13" s="619" t="s">
        <v>79</v>
      </c>
      <c r="F13" s="231"/>
      <c r="G13" s="620">
        <f t="shared" si="0"/>
        <v>0</v>
      </c>
      <c r="H13" s="621">
        <v>0</v>
      </c>
      <c r="I13" s="621">
        <v>0</v>
      </c>
      <c r="J13" s="621">
        <v>0</v>
      </c>
      <c r="K13" s="621">
        <v>0</v>
      </c>
      <c r="L13" s="621">
        <v>0</v>
      </c>
      <c r="M13" s="621">
        <v>0</v>
      </c>
      <c r="N13" s="621">
        <v>0</v>
      </c>
      <c r="O13" s="621">
        <v>0</v>
      </c>
      <c r="P13" s="622">
        <v>0</v>
      </c>
    </row>
    <row r="14" spans="1:16" ht="30" customHeight="1">
      <c r="A14" s="258"/>
      <c r="B14" s="514"/>
      <c r="C14" s="307" t="s">
        <v>284</v>
      </c>
      <c r="D14" s="306"/>
      <c r="E14" s="515" t="s">
        <v>77</v>
      </c>
      <c r="F14" s="306"/>
      <c r="G14" s="516">
        <f>G8+G11</f>
        <v>63370</v>
      </c>
      <c r="H14" s="516">
        <f t="shared" ref="H14:P14" si="1">H8+H11</f>
        <v>0</v>
      </c>
      <c r="I14" s="516">
        <f t="shared" si="1"/>
        <v>5000</v>
      </c>
      <c r="J14" s="516">
        <f t="shared" si="1"/>
        <v>29531</v>
      </c>
      <c r="K14" s="516">
        <f t="shared" si="1"/>
        <v>4839</v>
      </c>
      <c r="L14" s="516">
        <f t="shared" si="1"/>
        <v>22000</v>
      </c>
      <c r="M14" s="516">
        <f t="shared" si="1"/>
        <v>0</v>
      </c>
      <c r="N14" s="516">
        <f t="shared" si="1"/>
        <v>2000</v>
      </c>
      <c r="O14" s="516">
        <f t="shared" si="1"/>
        <v>0</v>
      </c>
      <c r="P14" s="516">
        <f t="shared" si="1"/>
        <v>0</v>
      </c>
    </row>
    <row r="15" spans="1:16" ht="30" customHeight="1">
      <c r="A15" s="258"/>
      <c r="B15" s="514"/>
      <c r="C15" s="307" t="s">
        <v>284</v>
      </c>
      <c r="D15" s="306"/>
      <c r="E15" s="515" t="s">
        <v>78</v>
      </c>
      <c r="F15" s="306"/>
      <c r="G15" s="516">
        <f>G9+G12</f>
        <v>63570</v>
      </c>
      <c r="H15" s="516">
        <f t="shared" ref="H15:P15" si="2">H9+H12</f>
        <v>0</v>
      </c>
      <c r="I15" s="516">
        <f t="shared" si="2"/>
        <v>5000</v>
      </c>
      <c r="J15" s="516">
        <f t="shared" si="2"/>
        <v>29531</v>
      </c>
      <c r="K15" s="516">
        <f t="shared" si="2"/>
        <v>4839</v>
      </c>
      <c r="L15" s="516">
        <f t="shared" si="2"/>
        <v>22000</v>
      </c>
      <c r="M15" s="516">
        <f t="shared" si="2"/>
        <v>0</v>
      </c>
      <c r="N15" s="516">
        <f t="shared" si="2"/>
        <v>2000</v>
      </c>
      <c r="O15" s="516">
        <f t="shared" si="2"/>
        <v>0</v>
      </c>
      <c r="P15" s="516">
        <f t="shared" si="2"/>
        <v>200</v>
      </c>
    </row>
    <row r="16" spans="1:16" ht="30" customHeight="1">
      <c r="A16" s="258"/>
      <c r="B16" s="514"/>
      <c r="C16" s="307" t="s">
        <v>284</v>
      </c>
      <c r="D16" s="306"/>
      <c r="E16" s="515" t="s">
        <v>79</v>
      </c>
      <c r="F16" s="306"/>
      <c r="G16" s="516">
        <f>G10+G13</f>
        <v>10800</v>
      </c>
      <c r="H16" s="516">
        <f t="shared" ref="H16:P16" si="3">H10+H13</f>
        <v>0</v>
      </c>
      <c r="I16" s="516">
        <f t="shared" si="3"/>
        <v>0</v>
      </c>
      <c r="J16" s="516">
        <f t="shared" si="3"/>
        <v>7015</v>
      </c>
      <c r="K16" s="516">
        <f t="shared" si="3"/>
        <v>1162</v>
      </c>
      <c r="L16" s="516">
        <f t="shared" si="3"/>
        <v>2620</v>
      </c>
      <c r="M16" s="516">
        <f t="shared" si="3"/>
        <v>0</v>
      </c>
      <c r="N16" s="516">
        <f t="shared" si="3"/>
        <v>0</v>
      </c>
      <c r="O16" s="516">
        <f t="shared" si="3"/>
        <v>0</v>
      </c>
      <c r="P16" s="516">
        <f t="shared" si="3"/>
        <v>3</v>
      </c>
    </row>
  </sheetData>
  <autoFilter ref="A7:P13" xr:uid="{00000000-0009-0000-0000-000007000000}"/>
  <mergeCells count="8">
    <mergeCell ref="A5:A7"/>
    <mergeCell ref="B5:B7"/>
    <mergeCell ref="D5:D7"/>
    <mergeCell ref="C5:C7"/>
    <mergeCell ref="E5:E7"/>
    <mergeCell ref="F5:F7"/>
    <mergeCell ref="G6:G7"/>
    <mergeCell ref="G5:P5"/>
  </mergeCells>
  <pageMargins left="0.7" right="0.7"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2:M133"/>
  <sheetViews>
    <sheetView workbookViewId="0">
      <pane xSplit="4" ySplit="4" topLeftCell="E126" activePane="bottomRight" state="frozen"/>
      <selection pane="topRight" activeCell="E1" sqref="E1"/>
      <selection pane="bottomLeft" activeCell="A5" sqref="A5"/>
      <selection pane="bottomRight" activeCell="A134" sqref="A134:XFD143"/>
    </sheetView>
  </sheetViews>
  <sheetFormatPr defaultRowHeight="14.25"/>
  <cols>
    <col min="1" max="1" width="11.7109375" style="481" customWidth="1"/>
    <col min="2" max="2" width="12" style="258" customWidth="1"/>
    <col min="3" max="3" width="45" style="258" customWidth="1"/>
    <col min="4" max="4" width="17" style="258" customWidth="1"/>
    <col min="5" max="5" width="28.85546875" style="481" customWidth="1"/>
    <col min="6" max="6" width="33.7109375" style="258" customWidth="1"/>
    <col min="7" max="7" width="24.5703125" style="258" customWidth="1"/>
    <col min="8" max="8" width="17.28515625" customWidth="1"/>
    <col min="9" max="9" width="20.28515625" customWidth="1"/>
    <col min="10" max="10" width="18.5703125" style="475" customWidth="1"/>
    <col min="11" max="11" width="19.140625" style="571" customWidth="1"/>
    <col min="12" max="12" width="10.28515625" bestFit="1" customWidth="1"/>
    <col min="13" max="13" width="11.28515625" bestFit="1" customWidth="1"/>
  </cols>
  <sheetData>
    <row r="2" spans="1:13" ht="15">
      <c r="B2" s="482" t="s">
        <v>285</v>
      </c>
    </row>
    <row r="3" spans="1:13" ht="15" thickBot="1"/>
    <row r="4" spans="1:13" ht="38.25" customHeight="1" thickBot="1">
      <c r="A4" s="483" t="s">
        <v>58</v>
      </c>
      <c r="B4" s="484" t="s">
        <v>90</v>
      </c>
      <c r="C4" s="485" t="s">
        <v>91</v>
      </c>
      <c r="D4" s="486" t="s">
        <v>286</v>
      </c>
      <c r="E4" s="486" t="s">
        <v>248</v>
      </c>
      <c r="F4" s="486" t="s">
        <v>287</v>
      </c>
      <c r="G4" s="487" t="s">
        <v>93</v>
      </c>
      <c r="H4" s="472">
        <v>2021</v>
      </c>
      <c r="I4" s="472">
        <v>2022</v>
      </c>
      <c r="J4" s="472">
        <v>2023</v>
      </c>
      <c r="K4" s="470">
        <v>2024</v>
      </c>
    </row>
    <row r="5" spans="1:13" ht="35.1" customHeight="1" thickBot="1">
      <c r="A5" s="602">
        <v>87</v>
      </c>
      <c r="B5" s="603" t="s">
        <v>31</v>
      </c>
      <c r="C5" s="604" t="s">
        <v>103</v>
      </c>
      <c r="D5" s="605"/>
      <c r="E5" s="366" t="s">
        <v>288</v>
      </c>
      <c r="F5" s="606" t="s">
        <v>289</v>
      </c>
      <c r="G5" s="604" t="s">
        <v>290</v>
      </c>
      <c r="H5" s="607">
        <v>31350</v>
      </c>
      <c r="I5" s="607">
        <v>36892</v>
      </c>
      <c r="J5" s="607">
        <v>36892</v>
      </c>
      <c r="K5" s="764">
        <v>15000</v>
      </c>
    </row>
    <row r="6" spans="1:13" ht="35.1" customHeight="1" thickBot="1">
      <c r="A6" s="35">
        <v>87</v>
      </c>
      <c r="B6" s="603" t="s">
        <v>31</v>
      </c>
      <c r="C6" s="604" t="s">
        <v>103</v>
      </c>
      <c r="D6" s="128"/>
      <c r="E6" s="366" t="s">
        <v>288</v>
      </c>
      <c r="F6" s="606" t="s">
        <v>289</v>
      </c>
      <c r="G6" s="214" t="s">
        <v>291</v>
      </c>
      <c r="H6" s="477">
        <v>11577000</v>
      </c>
      <c r="I6" s="477">
        <v>9300000</v>
      </c>
      <c r="J6" s="477">
        <v>11000000</v>
      </c>
      <c r="K6" s="765">
        <v>11000000</v>
      </c>
    </row>
    <row r="7" spans="1:13" ht="35.1" customHeight="1" thickBot="1">
      <c r="A7" s="35">
        <v>87</v>
      </c>
      <c r="B7" s="603" t="s">
        <v>31</v>
      </c>
      <c r="C7" s="604" t="s">
        <v>103</v>
      </c>
      <c r="D7" s="128"/>
      <c r="E7" s="366" t="s">
        <v>173</v>
      </c>
      <c r="F7" s="606" t="s">
        <v>289</v>
      </c>
      <c r="G7" s="214" t="s">
        <v>292</v>
      </c>
      <c r="H7" s="766">
        <f t="shared" ref="H7:J7" si="0">H6/H5</f>
        <v>369.28229665071768</v>
      </c>
      <c r="I7" s="766">
        <f t="shared" si="0"/>
        <v>252.08717337092054</v>
      </c>
      <c r="J7" s="766">
        <f t="shared" si="0"/>
        <v>298.16762441721784</v>
      </c>
      <c r="K7" s="766">
        <f>K6/K5</f>
        <v>733.33333333333337</v>
      </c>
    </row>
    <row r="8" spans="1:13" ht="35.1" customHeight="1" thickBot="1">
      <c r="A8" s="490">
        <v>87</v>
      </c>
      <c r="B8" s="494" t="s">
        <v>31</v>
      </c>
      <c r="C8" s="604" t="s">
        <v>103</v>
      </c>
      <c r="D8" s="178"/>
      <c r="E8" s="366" t="s">
        <v>173</v>
      </c>
      <c r="F8" s="493" t="s">
        <v>293</v>
      </c>
      <c r="G8" s="494"/>
      <c r="H8" s="178"/>
      <c r="I8" s="570">
        <f>I7-H7</f>
        <v>-117.19512327979714</v>
      </c>
      <c r="J8" s="570">
        <f>J7-I7</f>
        <v>46.080451046297298</v>
      </c>
      <c r="K8" s="570">
        <f>K7-J7</f>
        <v>435.16570891611553</v>
      </c>
    </row>
    <row r="9" spans="1:13" ht="35.1" customHeight="1" thickBot="1">
      <c r="A9" s="35">
        <v>87</v>
      </c>
      <c r="B9" s="603" t="s">
        <v>31</v>
      </c>
      <c r="C9" s="604" t="s">
        <v>103</v>
      </c>
      <c r="D9" s="128"/>
      <c r="E9" s="366" t="s">
        <v>173</v>
      </c>
      <c r="F9" s="606" t="s">
        <v>289</v>
      </c>
      <c r="G9" s="129" t="s">
        <v>294</v>
      </c>
      <c r="H9" s="477">
        <v>31350</v>
      </c>
      <c r="I9" s="477">
        <v>36892</v>
      </c>
      <c r="J9" s="477">
        <v>36892</v>
      </c>
      <c r="K9" s="765">
        <v>15000</v>
      </c>
      <c r="M9" s="460"/>
    </row>
    <row r="10" spans="1:13" ht="35.1" customHeight="1" thickBot="1">
      <c r="A10" s="35">
        <v>87</v>
      </c>
      <c r="B10" s="603" t="s">
        <v>31</v>
      </c>
      <c r="C10" s="604" t="s">
        <v>103</v>
      </c>
      <c r="D10" s="128"/>
      <c r="E10" s="366" t="s">
        <v>173</v>
      </c>
      <c r="F10" s="606" t="s">
        <v>289</v>
      </c>
      <c r="G10" s="214" t="s">
        <v>295</v>
      </c>
      <c r="H10" s="477">
        <v>11577000</v>
      </c>
      <c r="I10" s="477">
        <v>7800000</v>
      </c>
      <c r="J10" s="477">
        <v>11000000</v>
      </c>
      <c r="K10" s="765">
        <v>11000000</v>
      </c>
      <c r="M10" s="460"/>
    </row>
    <row r="11" spans="1:13" ht="35.1" customHeight="1" thickBot="1">
      <c r="A11" s="35">
        <v>87</v>
      </c>
      <c r="B11" s="603" t="s">
        <v>31</v>
      </c>
      <c r="C11" s="604" t="s">
        <v>103</v>
      </c>
      <c r="D11" s="128"/>
      <c r="E11" s="366" t="s">
        <v>173</v>
      </c>
      <c r="F11" s="606" t="s">
        <v>289</v>
      </c>
      <c r="G11" s="214" t="s">
        <v>296</v>
      </c>
      <c r="H11" s="766">
        <f t="shared" ref="H11:I11" si="1">H10/H9</f>
        <v>369.28229665071768</v>
      </c>
      <c r="I11" s="766">
        <f t="shared" si="1"/>
        <v>211.42795185948174</v>
      </c>
      <c r="J11" s="766">
        <f>J10/J9</f>
        <v>298.16762441721784</v>
      </c>
      <c r="K11" s="766">
        <f>K10/K9</f>
        <v>733.33333333333337</v>
      </c>
    </row>
    <row r="12" spans="1:13" ht="35.1" customHeight="1" thickBot="1">
      <c r="A12" s="490">
        <v>87</v>
      </c>
      <c r="B12" s="603" t="s">
        <v>31</v>
      </c>
      <c r="C12" s="604" t="s">
        <v>103</v>
      </c>
      <c r="D12" s="178"/>
      <c r="E12" s="366" t="s">
        <v>173</v>
      </c>
      <c r="F12" s="493" t="s">
        <v>297</v>
      </c>
      <c r="G12" s="495"/>
      <c r="H12" s="495"/>
      <c r="I12" s="570">
        <f t="shared" ref="I12:J12" si="2">I11-H11</f>
        <v>-157.85434479123595</v>
      </c>
      <c r="J12" s="570">
        <f t="shared" si="2"/>
        <v>86.7396725577361</v>
      </c>
      <c r="K12" s="570">
        <f>K11-J11</f>
        <v>435.16570891611553</v>
      </c>
    </row>
    <row r="13" spans="1:13" ht="35.1" customHeight="1" thickBot="1">
      <c r="A13" s="35">
        <v>87</v>
      </c>
      <c r="B13" s="603" t="s">
        <v>31</v>
      </c>
      <c r="C13" s="604" t="s">
        <v>103</v>
      </c>
      <c r="D13" s="128"/>
      <c r="E13" s="366" t="s">
        <v>173</v>
      </c>
      <c r="F13" s="606" t="s">
        <v>289</v>
      </c>
      <c r="G13" s="128" t="s">
        <v>298</v>
      </c>
      <c r="H13" s="477">
        <v>36825</v>
      </c>
      <c r="I13" s="477">
        <v>20780</v>
      </c>
      <c r="J13" s="477">
        <v>11052</v>
      </c>
      <c r="K13" s="765">
        <v>6702</v>
      </c>
      <c r="M13" t="s">
        <v>299</v>
      </c>
    </row>
    <row r="14" spans="1:13" ht="35.1" customHeight="1" thickBot="1">
      <c r="A14" s="35">
        <v>87</v>
      </c>
      <c r="B14" s="603" t="s">
        <v>31</v>
      </c>
      <c r="C14" s="604" t="s">
        <v>103</v>
      </c>
      <c r="D14" s="128"/>
      <c r="E14" s="366" t="s">
        <v>173</v>
      </c>
      <c r="F14" s="606" t="s">
        <v>289</v>
      </c>
      <c r="G14" s="128" t="s">
        <v>300</v>
      </c>
      <c r="H14" s="477">
        <v>9972000</v>
      </c>
      <c r="I14" s="477">
        <v>4606000</v>
      </c>
      <c r="J14" s="477">
        <v>4183000</v>
      </c>
      <c r="K14" s="574">
        <v>798420</v>
      </c>
      <c r="L14" s="460"/>
    </row>
    <row r="15" spans="1:13" ht="35.1" customHeight="1" thickBot="1">
      <c r="A15" s="35">
        <v>87</v>
      </c>
      <c r="B15" s="603" t="s">
        <v>31</v>
      </c>
      <c r="C15" s="604" t="s">
        <v>103</v>
      </c>
      <c r="D15" s="128"/>
      <c r="E15" s="366" t="s">
        <v>173</v>
      </c>
      <c r="F15" s="606" t="s">
        <v>289</v>
      </c>
      <c r="G15" s="128" t="s">
        <v>301</v>
      </c>
      <c r="H15" s="575">
        <f>H14/H13</f>
        <v>270.79429735234214</v>
      </c>
      <c r="I15" s="575">
        <f t="shared" ref="I15:J15" si="3">I14/I13</f>
        <v>221.65543792107795</v>
      </c>
      <c r="J15" s="575">
        <f t="shared" si="3"/>
        <v>378.48353239232716</v>
      </c>
      <c r="K15" s="575">
        <f>K14/K13</f>
        <v>119.13160250671442</v>
      </c>
    </row>
    <row r="16" spans="1:13" ht="35.1" customHeight="1" thickBot="1">
      <c r="A16" s="578">
        <v>87</v>
      </c>
      <c r="B16" s="603" t="s">
        <v>31</v>
      </c>
      <c r="C16" s="604" t="s">
        <v>103</v>
      </c>
      <c r="D16" s="581"/>
      <c r="E16" s="366" t="s">
        <v>173</v>
      </c>
      <c r="F16" s="583" t="s">
        <v>302</v>
      </c>
      <c r="G16" s="581"/>
      <c r="H16" s="584">
        <v>0</v>
      </c>
      <c r="I16" s="585">
        <f t="shared" ref="I16:J16" si="4">I15-H15</f>
        <v>-49.138859431264194</v>
      </c>
      <c r="J16" s="585">
        <f t="shared" si="4"/>
        <v>156.82809447124922</v>
      </c>
      <c r="K16" s="585">
        <f>K15-J15</f>
        <v>-259.35192988561278</v>
      </c>
    </row>
    <row r="17" spans="1:11" ht="35.1" customHeight="1" thickBot="1">
      <c r="A17" s="291">
        <v>87</v>
      </c>
      <c r="B17" s="603" t="s">
        <v>31</v>
      </c>
      <c r="C17" s="604" t="s">
        <v>103</v>
      </c>
      <c r="D17" s="226"/>
      <c r="E17" s="618" t="s">
        <v>176</v>
      </c>
      <c r="F17" s="508" t="s">
        <v>177</v>
      </c>
      <c r="G17" s="386" t="s">
        <v>290</v>
      </c>
      <c r="H17" s="476">
        <v>101</v>
      </c>
      <c r="I17" s="476">
        <v>20</v>
      </c>
      <c r="J17" s="476">
        <v>13</v>
      </c>
      <c r="K17" s="786">
        <v>33</v>
      </c>
    </row>
    <row r="18" spans="1:11" ht="35.1" customHeight="1" thickBot="1">
      <c r="A18" s="35">
        <v>87</v>
      </c>
      <c r="B18" s="603" t="s">
        <v>31</v>
      </c>
      <c r="C18" s="604" t="s">
        <v>103</v>
      </c>
      <c r="D18" s="128"/>
      <c r="E18" s="618" t="s">
        <v>176</v>
      </c>
      <c r="F18" s="508" t="s">
        <v>177</v>
      </c>
      <c r="G18" s="214" t="s">
        <v>291</v>
      </c>
      <c r="H18" s="477">
        <v>4000000</v>
      </c>
      <c r="I18" s="477">
        <v>4000000</v>
      </c>
      <c r="J18" s="477">
        <v>2000000</v>
      </c>
      <c r="K18" s="574">
        <v>5000000</v>
      </c>
    </row>
    <row r="19" spans="1:11" ht="35.1" customHeight="1" thickBot="1">
      <c r="A19" s="35">
        <v>87</v>
      </c>
      <c r="B19" s="603" t="s">
        <v>31</v>
      </c>
      <c r="C19" s="604" t="s">
        <v>103</v>
      </c>
      <c r="D19" s="128"/>
      <c r="E19" s="618" t="s">
        <v>176</v>
      </c>
      <c r="F19" s="508" t="s">
        <v>177</v>
      </c>
      <c r="G19" s="214" t="s">
        <v>292</v>
      </c>
      <c r="H19" s="477">
        <f>H18/H17</f>
        <v>39603.960396039605</v>
      </c>
      <c r="I19" s="477">
        <f>I18/I17</f>
        <v>200000</v>
      </c>
      <c r="J19" s="477">
        <f>J18/J17</f>
        <v>153846.15384615384</v>
      </c>
      <c r="K19" s="576">
        <f>K18/K17</f>
        <v>151515.15151515152</v>
      </c>
    </row>
    <row r="20" spans="1:11" ht="35.1" customHeight="1" thickBot="1">
      <c r="A20" s="490">
        <v>87</v>
      </c>
      <c r="B20" s="603" t="s">
        <v>31</v>
      </c>
      <c r="C20" s="604" t="s">
        <v>103</v>
      </c>
      <c r="D20" s="178"/>
      <c r="E20" s="618" t="s">
        <v>176</v>
      </c>
      <c r="F20" s="493" t="s">
        <v>293</v>
      </c>
      <c r="G20" s="494"/>
      <c r="H20" s="194">
        <v>0</v>
      </c>
      <c r="I20" s="194">
        <f>I19-H19</f>
        <v>160396.03960396041</v>
      </c>
      <c r="J20" s="194">
        <f>J19-I19</f>
        <v>-46153.846153846156</v>
      </c>
      <c r="K20" s="570">
        <f>K19-J19</f>
        <v>-2331.0023310023244</v>
      </c>
    </row>
    <row r="21" spans="1:11" ht="35.1" customHeight="1" thickBot="1">
      <c r="A21" s="35">
        <v>87</v>
      </c>
      <c r="B21" s="603" t="s">
        <v>31</v>
      </c>
      <c r="C21" s="604" t="s">
        <v>103</v>
      </c>
      <c r="D21" s="128"/>
      <c r="E21" s="618" t="s">
        <v>176</v>
      </c>
      <c r="F21" s="508" t="s">
        <v>177</v>
      </c>
      <c r="G21" s="129" t="s">
        <v>294</v>
      </c>
      <c r="H21" s="477">
        <v>101</v>
      </c>
      <c r="I21" s="477">
        <v>20</v>
      </c>
      <c r="J21" s="477">
        <v>13</v>
      </c>
      <c r="K21" s="765">
        <v>33</v>
      </c>
    </row>
    <row r="22" spans="1:11" ht="35.1" customHeight="1" thickBot="1">
      <c r="A22" s="35">
        <v>87</v>
      </c>
      <c r="B22" s="603" t="s">
        <v>31</v>
      </c>
      <c r="C22" s="604" t="s">
        <v>103</v>
      </c>
      <c r="D22" s="128"/>
      <c r="E22" s="618" t="s">
        <v>176</v>
      </c>
      <c r="F22" s="508" t="s">
        <v>177</v>
      </c>
      <c r="G22" s="214" t="s">
        <v>295</v>
      </c>
      <c r="H22" s="477">
        <v>4000000</v>
      </c>
      <c r="I22" s="477">
        <v>4000000</v>
      </c>
      <c r="J22" s="477">
        <v>2000000</v>
      </c>
      <c r="K22" s="574">
        <v>5000000</v>
      </c>
    </row>
    <row r="23" spans="1:11" ht="35.1" customHeight="1" thickBot="1">
      <c r="A23" s="35">
        <v>87</v>
      </c>
      <c r="B23" s="603" t="s">
        <v>31</v>
      </c>
      <c r="C23" s="604" t="s">
        <v>103</v>
      </c>
      <c r="D23" s="128"/>
      <c r="E23" s="618" t="s">
        <v>176</v>
      </c>
      <c r="F23" s="508" t="s">
        <v>177</v>
      </c>
      <c r="G23" s="214" t="s">
        <v>296</v>
      </c>
      <c r="H23" s="477">
        <f>H22/H21</f>
        <v>39603.960396039605</v>
      </c>
      <c r="I23" s="477">
        <f>I22/I21</f>
        <v>200000</v>
      </c>
      <c r="J23" s="477">
        <f>J22/J21</f>
        <v>153846.15384615384</v>
      </c>
      <c r="K23" s="576">
        <f>K22/K21</f>
        <v>151515.15151515152</v>
      </c>
    </row>
    <row r="24" spans="1:11" ht="35.1" customHeight="1" thickBot="1">
      <c r="A24" s="490">
        <v>87</v>
      </c>
      <c r="B24" s="603" t="s">
        <v>31</v>
      </c>
      <c r="C24" s="604" t="s">
        <v>103</v>
      </c>
      <c r="D24" s="178"/>
      <c r="E24" s="618" t="s">
        <v>176</v>
      </c>
      <c r="F24" s="493" t="s">
        <v>297</v>
      </c>
      <c r="G24" s="494"/>
      <c r="H24" s="194">
        <v>0</v>
      </c>
      <c r="I24" s="194">
        <f>I23-H23</f>
        <v>160396.03960396041</v>
      </c>
      <c r="J24" s="194">
        <f>J23-I23</f>
        <v>-46153.846153846156</v>
      </c>
      <c r="K24" s="570">
        <f>K23-J23</f>
        <v>-2331.0023310023244</v>
      </c>
    </row>
    <row r="25" spans="1:11" ht="35.1" customHeight="1" thickBot="1">
      <c r="A25" s="35">
        <v>87</v>
      </c>
      <c r="B25" s="603" t="s">
        <v>31</v>
      </c>
      <c r="C25" s="604" t="s">
        <v>103</v>
      </c>
      <c r="D25" s="128"/>
      <c r="E25" s="618" t="s">
        <v>176</v>
      </c>
      <c r="F25" s="508" t="s">
        <v>177</v>
      </c>
      <c r="G25" s="128" t="s">
        <v>298</v>
      </c>
      <c r="H25" s="477">
        <v>101</v>
      </c>
      <c r="I25" s="477">
        <v>20</v>
      </c>
      <c r="J25" s="477">
        <v>13</v>
      </c>
      <c r="K25" s="574">
        <v>0</v>
      </c>
    </row>
    <row r="26" spans="1:11" ht="35.1" customHeight="1" thickBot="1">
      <c r="A26" s="309">
        <v>87</v>
      </c>
      <c r="B26" s="603" t="s">
        <v>31</v>
      </c>
      <c r="C26" s="604" t="s">
        <v>103</v>
      </c>
      <c r="D26" s="223"/>
      <c r="E26" s="618" t="s">
        <v>176</v>
      </c>
      <c r="F26" s="508" t="s">
        <v>177</v>
      </c>
      <c r="G26" s="223" t="s">
        <v>300</v>
      </c>
      <c r="H26" s="478">
        <v>3487400</v>
      </c>
      <c r="I26" s="478">
        <v>3639648</v>
      </c>
      <c r="J26" s="478">
        <v>1549140</v>
      </c>
      <c r="K26" s="574">
        <v>0</v>
      </c>
    </row>
    <row r="27" spans="1:11" ht="35.1" customHeight="1" thickBot="1">
      <c r="A27" s="309">
        <v>87</v>
      </c>
      <c r="B27" s="603" t="s">
        <v>31</v>
      </c>
      <c r="C27" s="604" t="s">
        <v>103</v>
      </c>
      <c r="D27" s="128"/>
      <c r="E27" s="618" t="s">
        <v>176</v>
      </c>
      <c r="F27" s="508" t="s">
        <v>177</v>
      </c>
      <c r="G27" s="128" t="s">
        <v>301</v>
      </c>
      <c r="H27" s="477">
        <f>H26/H25</f>
        <v>34528.712871287127</v>
      </c>
      <c r="I27" s="477">
        <f>I26/I25</f>
        <v>181982.4</v>
      </c>
      <c r="J27" s="477">
        <f>J26/J25</f>
        <v>119164.61538461539</v>
      </c>
      <c r="K27" s="576" t="e">
        <f>K26/K25</f>
        <v>#DIV/0!</v>
      </c>
    </row>
    <row r="28" spans="1:11" ht="35.1" customHeight="1" thickBot="1">
      <c r="A28" s="578">
        <v>87</v>
      </c>
      <c r="B28" s="603" t="s">
        <v>31</v>
      </c>
      <c r="C28" s="604" t="s">
        <v>103</v>
      </c>
      <c r="D28" s="581"/>
      <c r="E28" s="618" t="s">
        <v>176</v>
      </c>
      <c r="F28" s="587" t="s">
        <v>302</v>
      </c>
      <c r="G28" s="178"/>
      <c r="H28" s="194">
        <v>0</v>
      </c>
      <c r="I28" s="194">
        <f>I27-H27</f>
        <v>147453.68712871286</v>
      </c>
      <c r="J28" s="194">
        <f>J27-I27</f>
        <v>-62817.784615384604</v>
      </c>
      <c r="K28" s="570" t="e">
        <f>K27-J27</f>
        <v>#DIV/0!</v>
      </c>
    </row>
    <row r="29" spans="1:11" ht="35.1" hidden="1" customHeight="1">
      <c r="A29" s="497">
        <v>87</v>
      </c>
      <c r="B29" s="498" t="s">
        <v>119</v>
      </c>
      <c r="C29" s="473" t="s">
        <v>303</v>
      </c>
      <c r="D29" s="178"/>
      <c r="E29" s="492"/>
      <c r="F29" s="493" t="s">
        <v>293</v>
      </c>
      <c r="G29" s="494"/>
      <c r="H29" s="194">
        <v>0</v>
      </c>
      <c r="I29" s="194" t="e">
        <f>#REF!-#REF!</f>
        <v>#REF!</v>
      </c>
      <c r="J29" s="194" t="e">
        <f>#REF!-#REF!</f>
        <v>#REF!</v>
      </c>
      <c r="K29" s="570" t="e">
        <f>#REF!-#REF!</f>
        <v>#REF!</v>
      </c>
    </row>
    <row r="30" spans="1:11" ht="35.1" hidden="1" customHeight="1">
      <c r="A30" s="291">
        <v>87</v>
      </c>
      <c r="B30" s="488" t="s">
        <v>119</v>
      </c>
      <c r="C30" s="386" t="s">
        <v>303</v>
      </c>
      <c r="D30" s="128"/>
      <c r="E30" s="496" t="s">
        <v>143</v>
      </c>
      <c r="F30" s="129" t="s">
        <v>304</v>
      </c>
      <c r="G30" s="129" t="s">
        <v>294</v>
      </c>
      <c r="H30" s="146">
        <v>1</v>
      </c>
      <c r="I30" s="146">
        <v>1</v>
      </c>
      <c r="J30" s="477">
        <v>1</v>
      </c>
      <c r="K30" s="574">
        <v>1</v>
      </c>
    </row>
    <row r="31" spans="1:11" ht="35.1" hidden="1" customHeight="1">
      <c r="A31" s="291">
        <v>87</v>
      </c>
      <c r="B31" s="488" t="s">
        <v>119</v>
      </c>
      <c r="C31" s="386" t="s">
        <v>303</v>
      </c>
      <c r="D31" s="128"/>
      <c r="E31" s="496" t="s">
        <v>143</v>
      </c>
      <c r="F31" s="129" t="s">
        <v>304</v>
      </c>
      <c r="G31" s="214" t="s">
        <v>295</v>
      </c>
      <c r="H31" s="146">
        <v>49300</v>
      </c>
      <c r="I31" s="146">
        <v>47000</v>
      </c>
      <c r="J31" s="477">
        <v>73000</v>
      </c>
      <c r="K31" s="574">
        <v>41600</v>
      </c>
    </row>
    <row r="32" spans="1:11" ht="35.1" hidden="1" customHeight="1">
      <c r="A32" s="291">
        <v>87</v>
      </c>
      <c r="B32" s="488" t="s">
        <v>119</v>
      </c>
      <c r="C32" s="386" t="s">
        <v>303</v>
      </c>
      <c r="D32" s="128"/>
      <c r="E32" s="496" t="s">
        <v>143</v>
      </c>
      <c r="F32" s="129" t="s">
        <v>304</v>
      </c>
      <c r="G32" s="214" t="s">
        <v>296</v>
      </c>
      <c r="H32" s="146">
        <f>H31/H30</f>
        <v>49300</v>
      </c>
      <c r="I32" s="146">
        <f>I31/I30</f>
        <v>47000</v>
      </c>
      <c r="J32" s="477">
        <f>J31/J30</f>
        <v>73000</v>
      </c>
      <c r="K32" s="576">
        <f>K31/K30</f>
        <v>41600</v>
      </c>
    </row>
    <row r="33" spans="1:11" ht="35.1" hidden="1" customHeight="1">
      <c r="A33" s="497">
        <v>87</v>
      </c>
      <c r="B33" s="498" t="s">
        <v>119</v>
      </c>
      <c r="C33" s="473" t="s">
        <v>303</v>
      </c>
      <c r="D33" s="178"/>
      <c r="E33" s="492"/>
      <c r="F33" s="493" t="s">
        <v>297</v>
      </c>
      <c r="G33" s="494"/>
      <c r="H33" s="194">
        <v>0</v>
      </c>
      <c r="I33" s="194">
        <f>I32-H32</f>
        <v>-2300</v>
      </c>
      <c r="J33" s="194">
        <f>J32-I32</f>
        <v>26000</v>
      </c>
      <c r="K33" s="570">
        <f>K32-J32</f>
        <v>-31400</v>
      </c>
    </row>
    <row r="34" spans="1:11" ht="35.1" hidden="1" customHeight="1">
      <c r="A34" s="291">
        <v>87</v>
      </c>
      <c r="B34" s="488" t="s">
        <v>119</v>
      </c>
      <c r="C34" s="386" t="s">
        <v>303</v>
      </c>
      <c r="D34" s="128"/>
      <c r="E34" s="496" t="s">
        <v>143</v>
      </c>
      <c r="F34" s="129" t="s">
        <v>304</v>
      </c>
      <c r="G34" s="128" t="s">
        <v>298</v>
      </c>
      <c r="H34" s="146">
        <v>1</v>
      </c>
      <c r="I34" s="146">
        <v>1</v>
      </c>
      <c r="J34" s="477">
        <v>1</v>
      </c>
      <c r="K34" s="574">
        <v>1</v>
      </c>
    </row>
    <row r="35" spans="1:11" ht="35.1" hidden="1" customHeight="1">
      <c r="A35" s="291">
        <v>87</v>
      </c>
      <c r="B35" s="488" t="s">
        <v>119</v>
      </c>
      <c r="C35" s="386" t="s">
        <v>303</v>
      </c>
      <c r="D35" s="128"/>
      <c r="E35" s="496" t="s">
        <v>143</v>
      </c>
      <c r="F35" s="129" t="s">
        <v>304</v>
      </c>
      <c r="G35" s="223" t="s">
        <v>300</v>
      </c>
      <c r="H35" s="146">
        <v>0</v>
      </c>
      <c r="I35" s="146">
        <v>0</v>
      </c>
      <c r="J35" s="477">
        <v>0</v>
      </c>
      <c r="K35" s="574">
        <v>41400</v>
      </c>
    </row>
    <row r="36" spans="1:11" ht="35.1" hidden="1" customHeight="1">
      <c r="A36" s="291">
        <v>87</v>
      </c>
      <c r="B36" s="488" t="s">
        <v>119</v>
      </c>
      <c r="C36" s="386" t="s">
        <v>303</v>
      </c>
      <c r="D36" s="128"/>
      <c r="E36" s="496" t="s">
        <v>143</v>
      </c>
      <c r="F36" s="129" t="s">
        <v>304</v>
      </c>
      <c r="G36" s="214" t="s">
        <v>301</v>
      </c>
      <c r="H36" s="146">
        <v>0</v>
      </c>
      <c r="I36" s="146">
        <v>0</v>
      </c>
      <c r="J36" s="477">
        <f>J35/J34</f>
        <v>0</v>
      </c>
      <c r="K36" s="576">
        <f>K35/K34</f>
        <v>41400</v>
      </c>
    </row>
    <row r="37" spans="1:11" ht="35.1" hidden="1" customHeight="1" thickBot="1">
      <c r="A37" s="578">
        <v>87</v>
      </c>
      <c r="B37" s="579" t="s">
        <v>119</v>
      </c>
      <c r="C37" s="580" t="s">
        <v>303</v>
      </c>
      <c r="D37" s="581"/>
      <c r="E37" s="588" t="s">
        <v>143</v>
      </c>
      <c r="F37" s="587" t="s">
        <v>302</v>
      </c>
      <c r="G37" s="581"/>
      <c r="H37" s="584">
        <v>0</v>
      </c>
      <c r="I37" s="584">
        <f>I36-H36</f>
        <v>0</v>
      </c>
      <c r="J37" s="584">
        <f>J36-I36</f>
        <v>0</v>
      </c>
      <c r="K37" s="585">
        <f>K36-J36</f>
        <v>41400</v>
      </c>
    </row>
    <row r="38" spans="1:11" ht="35.1" hidden="1" customHeight="1">
      <c r="A38" s="291">
        <v>87</v>
      </c>
      <c r="B38" s="488" t="s">
        <v>119</v>
      </c>
      <c r="C38" s="386" t="s">
        <v>303</v>
      </c>
      <c r="D38" s="226"/>
      <c r="E38" s="15" t="s">
        <v>305</v>
      </c>
      <c r="F38" s="590" t="s">
        <v>306</v>
      </c>
      <c r="G38" s="386" t="s">
        <v>290</v>
      </c>
      <c r="H38" s="238">
        <v>0</v>
      </c>
      <c r="I38" s="238">
        <v>0</v>
      </c>
      <c r="J38" s="476">
        <v>0</v>
      </c>
      <c r="K38" s="573">
        <v>6</v>
      </c>
    </row>
    <row r="39" spans="1:11" ht="35.1" hidden="1" customHeight="1">
      <c r="A39" s="291">
        <v>87</v>
      </c>
      <c r="B39" s="488" t="s">
        <v>119</v>
      </c>
      <c r="C39" s="386" t="s">
        <v>303</v>
      </c>
      <c r="D39" s="128"/>
      <c r="E39" s="2" t="s">
        <v>305</v>
      </c>
      <c r="F39" s="499" t="s">
        <v>306</v>
      </c>
      <c r="G39" s="214" t="s">
        <v>291</v>
      </c>
      <c r="H39" s="146">
        <v>0</v>
      </c>
      <c r="I39" s="146"/>
      <c r="J39" s="477">
        <v>0</v>
      </c>
      <c r="K39" s="574">
        <v>1000</v>
      </c>
    </row>
    <row r="40" spans="1:11" ht="35.1" hidden="1" customHeight="1">
      <c r="A40" s="291">
        <v>87</v>
      </c>
      <c r="B40" s="488" t="s">
        <v>119</v>
      </c>
      <c r="C40" s="386" t="s">
        <v>303</v>
      </c>
      <c r="D40" s="128"/>
      <c r="E40" s="2" t="s">
        <v>305</v>
      </c>
      <c r="F40" s="499" t="s">
        <v>307</v>
      </c>
      <c r="G40" s="214" t="s">
        <v>292</v>
      </c>
      <c r="H40" s="146">
        <v>0</v>
      </c>
      <c r="I40" s="146">
        <v>0</v>
      </c>
      <c r="J40" s="477">
        <v>0</v>
      </c>
      <c r="K40" s="575">
        <f>K39/K38</f>
        <v>166.66666666666666</v>
      </c>
    </row>
    <row r="41" spans="1:11" ht="35.1" hidden="1" customHeight="1">
      <c r="A41" s="497">
        <v>87</v>
      </c>
      <c r="B41" s="498" t="s">
        <v>119</v>
      </c>
      <c r="C41" s="473" t="s">
        <v>303</v>
      </c>
      <c r="D41" s="178"/>
      <c r="E41" s="492" t="s">
        <v>305</v>
      </c>
      <c r="F41" s="493" t="s">
        <v>293</v>
      </c>
      <c r="G41" s="494"/>
      <c r="H41" s="194">
        <v>0</v>
      </c>
      <c r="I41" s="194">
        <f>I40-H603</f>
        <v>0</v>
      </c>
      <c r="J41" s="503">
        <f>J40-I40</f>
        <v>0</v>
      </c>
      <c r="K41" s="570">
        <f>K40-J40</f>
        <v>166.66666666666666</v>
      </c>
    </row>
    <row r="42" spans="1:11" ht="35.1" hidden="1" customHeight="1">
      <c r="A42" s="291">
        <v>87</v>
      </c>
      <c r="B42" s="488" t="s">
        <v>119</v>
      </c>
      <c r="C42" s="386" t="s">
        <v>303</v>
      </c>
      <c r="D42" s="128"/>
      <c r="E42" s="2" t="s">
        <v>305</v>
      </c>
      <c r="F42" s="499" t="s">
        <v>307</v>
      </c>
      <c r="G42" s="129" t="s">
        <v>294</v>
      </c>
      <c r="H42" s="146">
        <v>0</v>
      </c>
      <c r="I42" s="146">
        <v>0</v>
      </c>
      <c r="J42" s="477"/>
      <c r="K42" s="574">
        <v>68</v>
      </c>
    </row>
    <row r="43" spans="1:11" ht="35.1" hidden="1" customHeight="1">
      <c r="A43" s="291">
        <v>87</v>
      </c>
      <c r="B43" s="488" t="s">
        <v>119</v>
      </c>
      <c r="C43" s="386" t="s">
        <v>303</v>
      </c>
      <c r="D43" s="128"/>
      <c r="E43" s="2" t="s">
        <v>305</v>
      </c>
      <c r="F43" s="499" t="s">
        <v>307</v>
      </c>
      <c r="G43" s="214" t="s">
        <v>295</v>
      </c>
      <c r="H43" s="146">
        <v>0</v>
      </c>
      <c r="I43" s="146">
        <v>0</v>
      </c>
      <c r="J43" s="477">
        <v>50</v>
      </c>
      <c r="K43" s="574">
        <v>13000</v>
      </c>
    </row>
    <row r="44" spans="1:11" ht="35.1" hidden="1" customHeight="1">
      <c r="A44" s="291">
        <v>87</v>
      </c>
      <c r="B44" s="488" t="s">
        <v>119</v>
      </c>
      <c r="C44" s="386" t="s">
        <v>303</v>
      </c>
      <c r="D44" s="128"/>
      <c r="E44" s="2" t="s">
        <v>305</v>
      </c>
      <c r="F44" s="499" t="s">
        <v>307</v>
      </c>
      <c r="G44" s="214" t="s">
        <v>296</v>
      </c>
      <c r="H44" s="146">
        <v>0</v>
      </c>
      <c r="I44" s="146">
        <v>0</v>
      </c>
      <c r="J44" s="477"/>
      <c r="K44" s="576">
        <f>K43/K42</f>
        <v>191.1764705882353</v>
      </c>
    </row>
    <row r="45" spans="1:11" ht="35.1" hidden="1" customHeight="1">
      <c r="A45" s="497">
        <v>87</v>
      </c>
      <c r="B45" s="498" t="s">
        <v>119</v>
      </c>
      <c r="C45" s="473" t="s">
        <v>303</v>
      </c>
      <c r="D45" s="178"/>
      <c r="E45" s="492" t="s">
        <v>305</v>
      </c>
      <c r="F45" s="493" t="s">
        <v>297</v>
      </c>
      <c r="G45" s="495"/>
      <c r="H45" s="194">
        <v>0</v>
      </c>
      <c r="I45" s="194">
        <f>I44-H44</f>
        <v>0</v>
      </c>
      <c r="J45" s="503">
        <f>J44-I44</f>
        <v>0</v>
      </c>
      <c r="K45" s="570">
        <f>K44-J44</f>
        <v>191.1764705882353</v>
      </c>
    </row>
    <row r="46" spans="1:11" ht="35.1" hidden="1" customHeight="1">
      <c r="A46" s="291">
        <v>87</v>
      </c>
      <c r="B46" s="488" t="s">
        <v>119</v>
      </c>
      <c r="C46" s="386" t="s">
        <v>303</v>
      </c>
      <c r="D46" s="128"/>
      <c r="E46" s="2" t="s">
        <v>305</v>
      </c>
      <c r="F46" s="499" t="s">
        <v>307</v>
      </c>
      <c r="G46" s="128" t="s">
        <v>298</v>
      </c>
      <c r="H46" s="146">
        <v>0</v>
      </c>
      <c r="I46" s="146">
        <v>0</v>
      </c>
      <c r="J46" s="477"/>
      <c r="K46" s="574">
        <v>62</v>
      </c>
    </row>
    <row r="47" spans="1:11" ht="35.1" hidden="1" customHeight="1">
      <c r="A47" s="291">
        <v>87</v>
      </c>
      <c r="B47" s="488" t="s">
        <v>119</v>
      </c>
      <c r="C47" s="386" t="s">
        <v>303</v>
      </c>
      <c r="D47" s="128"/>
      <c r="E47" s="2" t="s">
        <v>305</v>
      </c>
      <c r="F47" s="499" t="s">
        <v>306</v>
      </c>
      <c r="G47" s="128" t="s">
        <v>300</v>
      </c>
      <c r="H47" s="146">
        <v>0</v>
      </c>
      <c r="I47" s="146">
        <v>0</v>
      </c>
      <c r="J47" s="477">
        <v>49.92</v>
      </c>
      <c r="K47" s="574">
        <v>9161.232</v>
      </c>
    </row>
    <row r="48" spans="1:11" ht="35.1" hidden="1" customHeight="1">
      <c r="A48" s="291">
        <v>87</v>
      </c>
      <c r="B48" s="488" t="s">
        <v>119</v>
      </c>
      <c r="C48" s="386" t="s">
        <v>303</v>
      </c>
      <c r="D48" s="500"/>
      <c r="E48" s="2" t="s">
        <v>305</v>
      </c>
      <c r="F48" s="499" t="s">
        <v>306</v>
      </c>
      <c r="G48" s="500" t="s">
        <v>301</v>
      </c>
      <c r="H48" s="480">
        <v>0</v>
      </c>
      <c r="I48" s="480">
        <v>0</v>
      </c>
      <c r="J48" s="480">
        <v>0</v>
      </c>
      <c r="K48" s="577">
        <f>K47/K46</f>
        <v>147.7618064516129</v>
      </c>
    </row>
    <row r="49" spans="1:11" ht="35.1" hidden="1" customHeight="1" thickBot="1">
      <c r="A49" s="578">
        <v>87</v>
      </c>
      <c r="B49" s="579" t="s">
        <v>119</v>
      </c>
      <c r="C49" s="580" t="s">
        <v>303</v>
      </c>
      <c r="D49" s="581"/>
      <c r="E49" s="582" t="s">
        <v>305</v>
      </c>
      <c r="F49" s="587" t="s">
        <v>302</v>
      </c>
      <c r="G49" s="581"/>
      <c r="H49" s="584">
        <v>0</v>
      </c>
      <c r="I49" s="584">
        <f>I48-H48</f>
        <v>0</v>
      </c>
      <c r="J49" s="592">
        <f>J48-I48</f>
        <v>0</v>
      </c>
      <c r="K49" s="585">
        <f>K48-J48</f>
        <v>147.7618064516129</v>
      </c>
    </row>
    <row r="50" spans="1:11" ht="35.1" hidden="1" customHeight="1">
      <c r="A50" s="291">
        <v>87</v>
      </c>
      <c r="B50" s="488" t="s">
        <v>119</v>
      </c>
      <c r="C50" s="586" t="s">
        <v>303</v>
      </c>
      <c r="D50" s="591"/>
      <c r="E50" s="227" t="s">
        <v>308</v>
      </c>
      <c r="F50" s="590" t="s">
        <v>309</v>
      </c>
      <c r="G50" s="386" t="s">
        <v>290</v>
      </c>
      <c r="H50" s="238">
        <v>0</v>
      </c>
      <c r="I50" s="238">
        <v>0</v>
      </c>
      <c r="J50" s="476">
        <v>0</v>
      </c>
      <c r="K50" s="573">
        <v>0</v>
      </c>
    </row>
    <row r="51" spans="1:11" ht="35.1" hidden="1" customHeight="1">
      <c r="A51" s="35">
        <v>87</v>
      </c>
      <c r="B51" s="489" t="s">
        <v>119</v>
      </c>
      <c r="C51" s="129" t="s">
        <v>303</v>
      </c>
      <c r="D51" s="501"/>
      <c r="E51" s="2" t="s">
        <v>308</v>
      </c>
      <c r="F51" s="499" t="s">
        <v>309</v>
      </c>
      <c r="G51" s="214" t="s">
        <v>291</v>
      </c>
      <c r="H51" s="146">
        <v>0</v>
      </c>
      <c r="I51" s="146">
        <v>100</v>
      </c>
      <c r="J51" s="477">
        <v>100</v>
      </c>
      <c r="K51" s="574">
        <v>0</v>
      </c>
    </row>
    <row r="52" spans="1:11" ht="35.1" hidden="1" customHeight="1">
      <c r="A52" s="35">
        <v>87</v>
      </c>
      <c r="B52" s="489" t="s">
        <v>119</v>
      </c>
      <c r="C52" s="129" t="s">
        <v>303</v>
      </c>
      <c r="D52" s="501"/>
      <c r="E52" s="2" t="s">
        <v>308</v>
      </c>
      <c r="F52" s="499" t="s">
        <v>309</v>
      </c>
      <c r="G52" s="214" t="s">
        <v>292</v>
      </c>
      <c r="H52" s="146">
        <v>0</v>
      </c>
      <c r="I52" s="146"/>
      <c r="J52" s="477"/>
      <c r="K52" s="576">
        <v>0</v>
      </c>
    </row>
    <row r="53" spans="1:11" ht="35.1" hidden="1" customHeight="1">
      <c r="A53" s="490">
        <v>87</v>
      </c>
      <c r="B53" s="491" t="s">
        <v>119</v>
      </c>
      <c r="C53" s="179" t="s">
        <v>303</v>
      </c>
      <c r="D53" s="178"/>
      <c r="E53" s="492" t="s">
        <v>308</v>
      </c>
      <c r="F53" s="493" t="s">
        <v>293</v>
      </c>
      <c r="G53" s="494"/>
      <c r="H53" s="192">
        <v>0</v>
      </c>
      <c r="I53" s="517">
        <f>I52-H52</f>
        <v>0</v>
      </c>
      <c r="J53" s="517">
        <f>J52-I52</f>
        <v>0</v>
      </c>
      <c r="K53" s="570">
        <f>K52-J52</f>
        <v>0</v>
      </c>
    </row>
    <row r="54" spans="1:11" ht="35.1" hidden="1" customHeight="1">
      <c r="A54" s="35">
        <v>87</v>
      </c>
      <c r="B54" s="489" t="s">
        <v>119</v>
      </c>
      <c r="C54" s="129" t="s">
        <v>303</v>
      </c>
      <c r="D54" s="501"/>
      <c r="E54" s="2" t="s">
        <v>308</v>
      </c>
      <c r="F54" s="499" t="s">
        <v>309</v>
      </c>
      <c r="G54" s="129" t="s">
        <v>294</v>
      </c>
      <c r="H54" s="146">
        <v>0</v>
      </c>
      <c r="I54" s="146"/>
      <c r="J54" s="477"/>
      <c r="K54" s="574">
        <v>59</v>
      </c>
    </row>
    <row r="55" spans="1:11" ht="35.1" hidden="1" customHeight="1">
      <c r="A55" s="35">
        <v>87</v>
      </c>
      <c r="B55" s="489" t="s">
        <v>119</v>
      </c>
      <c r="C55" s="129" t="s">
        <v>303</v>
      </c>
      <c r="D55" s="501"/>
      <c r="E55" s="2" t="s">
        <v>308</v>
      </c>
      <c r="F55" s="499" t="s">
        <v>309</v>
      </c>
      <c r="G55" s="214" t="s">
        <v>295</v>
      </c>
      <c r="H55" s="146">
        <v>0</v>
      </c>
      <c r="I55" s="146">
        <v>100</v>
      </c>
      <c r="J55" s="477">
        <v>100</v>
      </c>
      <c r="K55" s="574">
        <v>1200</v>
      </c>
    </row>
    <row r="56" spans="1:11" ht="35.1" hidden="1" customHeight="1">
      <c r="A56" s="35">
        <v>87</v>
      </c>
      <c r="B56" s="489" t="s">
        <v>119</v>
      </c>
      <c r="C56" s="129" t="s">
        <v>303</v>
      </c>
      <c r="D56" s="501"/>
      <c r="E56" s="2" t="s">
        <v>308</v>
      </c>
      <c r="F56" s="499" t="s">
        <v>309</v>
      </c>
      <c r="G56" s="214" t="s">
        <v>296</v>
      </c>
      <c r="H56" s="146">
        <v>0</v>
      </c>
      <c r="I56" s="146"/>
      <c r="J56" s="477"/>
      <c r="K56" s="576">
        <f>K55/K54</f>
        <v>20.338983050847457</v>
      </c>
    </row>
    <row r="57" spans="1:11" ht="35.1" hidden="1" customHeight="1">
      <c r="A57" s="490">
        <v>87</v>
      </c>
      <c r="B57" s="491" t="s">
        <v>119</v>
      </c>
      <c r="C57" s="179" t="s">
        <v>303</v>
      </c>
      <c r="D57" s="178"/>
      <c r="E57" s="492" t="s">
        <v>308</v>
      </c>
      <c r="F57" s="493" t="s">
        <v>297</v>
      </c>
      <c r="G57" s="495"/>
      <c r="H57" s="192">
        <v>0</v>
      </c>
      <c r="I57" s="517">
        <f>I56-H56</f>
        <v>0</v>
      </c>
      <c r="J57" s="517">
        <f>J56-I56</f>
        <v>0</v>
      </c>
      <c r="K57" s="570">
        <f>K56-J56</f>
        <v>20.338983050847457</v>
      </c>
    </row>
    <row r="58" spans="1:11" ht="35.1" hidden="1" customHeight="1">
      <c r="A58" s="35">
        <v>87</v>
      </c>
      <c r="B58" s="489" t="s">
        <v>119</v>
      </c>
      <c r="C58" s="129" t="s">
        <v>303</v>
      </c>
      <c r="D58" s="501"/>
      <c r="E58" s="2" t="s">
        <v>308</v>
      </c>
      <c r="F58" s="499" t="s">
        <v>309</v>
      </c>
      <c r="G58" s="128" t="s">
        <v>298</v>
      </c>
      <c r="H58" s="146">
        <v>0</v>
      </c>
      <c r="I58" s="146"/>
      <c r="J58" s="477">
        <v>0</v>
      </c>
      <c r="K58" s="574">
        <v>62</v>
      </c>
    </row>
    <row r="59" spans="1:11" ht="35.1" hidden="1" customHeight="1">
      <c r="A59" s="35">
        <v>87</v>
      </c>
      <c r="B59" s="489" t="s">
        <v>119</v>
      </c>
      <c r="C59" s="129" t="s">
        <v>303</v>
      </c>
      <c r="D59" s="501"/>
      <c r="E59" s="2" t="s">
        <v>308</v>
      </c>
      <c r="F59" s="499" t="s">
        <v>309</v>
      </c>
      <c r="G59" s="128" t="s">
        <v>300</v>
      </c>
      <c r="H59" s="146">
        <v>0</v>
      </c>
      <c r="I59" s="146">
        <v>97</v>
      </c>
      <c r="J59" s="477">
        <v>0</v>
      </c>
      <c r="K59" s="576">
        <v>897600</v>
      </c>
    </row>
    <row r="60" spans="1:11" ht="35.1" hidden="1" customHeight="1">
      <c r="A60" s="35">
        <v>87</v>
      </c>
      <c r="B60" s="489" t="s">
        <v>119</v>
      </c>
      <c r="C60" s="129" t="s">
        <v>303</v>
      </c>
      <c r="D60" s="128"/>
      <c r="E60" s="2" t="s">
        <v>308</v>
      </c>
      <c r="F60" s="499" t="s">
        <v>309</v>
      </c>
      <c r="G60" s="128" t="s">
        <v>301</v>
      </c>
      <c r="H60" s="146">
        <v>0</v>
      </c>
      <c r="I60" s="572" t="e">
        <f>I59/I58</f>
        <v>#DIV/0!</v>
      </c>
      <c r="J60" s="477">
        <v>0</v>
      </c>
      <c r="K60" s="576">
        <f>K59/K58</f>
        <v>14477.41935483871</v>
      </c>
    </row>
    <row r="61" spans="1:11" ht="35.1" hidden="1" customHeight="1" thickBot="1">
      <c r="A61" s="578">
        <v>87</v>
      </c>
      <c r="B61" s="579" t="s">
        <v>119</v>
      </c>
      <c r="C61" s="587" t="s">
        <v>303</v>
      </c>
      <c r="D61" s="581"/>
      <c r="E61" s="582" t="s">
        <v>308</v>
      </c>
      <c r="F61" s="587" t="s">
        <v>302</v>
      </c>
      <c r="G61" s="581"/>
      <c r="H61" s="584">
        <v>0</v>
      </c>
      <c r="I61" s="589" t="e">
        <f>I60-H60</f>
        <v>#DIV/0!</v>
      </c>
      <c r="J61" s="589" t="e">
        <f>J60-I60</f>
        <v>#DIV/0!</v>
      </c>
      <c r="K61" s="585">
        <f>K60-J60</f>
        <v>14477.41935483871</v>
      </c>
    </row>
    <row r="62" spans="1:11" ht="42.75" hidden="1" customHeight="1">
      <c r="A62" s="291">
        <v>87</v>
      </c>
      <c r="B62" s="488" t="s">
        <v>119</v>
      </c>
      <c r="C62" s="586" t="s">
        <v>303</v>
      </c>
      <c r="D62" s="226"/>
      <c r="E62" s="227" t="s">
        <v>310</v>
      </c>
      <c r="F62" s="590" t="s">
        <v>311</v>
      </c>
      <c r="G62" s="386" t="s">
        <v>290</v>
      </c>
      <c r="H62" s="238">
        <v>0</v>
      </c>
      <c r="I62" s="238">
        <v>0</v>
      </c>
      <c r="J62" s="593">
        <v>0</v>
      </c>
      <c r="K62" s="573">
        <v>10000</v>
      </c>
    </row>
    <row r="63" spans="1:11" ht="42.75" hidden="1" customHeight="1">
      <c r="A63" s="35">
        <v>87</v>
      </c>
      <c r="B63" s="489" t="s">
        <v>119</v>
      </c>
      <c r="C63" s="129" t="s">
        <v>303</v>
      </c>
      <c r="D63" s="128"/>
      <c r="E63" s="2" t="s">
        <v>310</v>
      </c>
      <c r="F63" s="499" t="s">
        <v>311</v>
      </c>
      <c r="G63" s="214" t="s">
        <v>291</v>
      </c>
      <c r="H63" s="146">
        <v>0</v>
      </c>
      <c r="I63" s="146">
        <v>0</v>
      </c>
      <c r="J63" s="477">
        <v>2700</v>
      </c>
      <c r="K63" s="574">
        <v>10000</v>
      </c>
    </row>
    <row r="64" spans="1:11" ht="42.75" hidden="1" customHeight="1">
      <c r="A64" s="35">
        <v>87</v>
      </c>
      <c r="B64" s="489" t="s">
        <v>119</v>
      </c>
      <c r="C64" s="129" t="s">
        <v>303</v>
      </c>
      <c r="D64" s="128"/>
      <c r="E64" s="2" t="s">
        <v>310</v>
      </c>
      <c r="F64" s="499" t="s">
        <v>311</v>
      </c>
      <c r="G64" s="214" t="s">
        <v>292</v>
      </c>
      <c r="H64" s="146">
        <v>0</v>
      </c>
      <c r="I64" s="146">
        <v>0</v>
      </c>
      <c r="J64" s="477" t="e">
        <f>J63/J62</f>
        <v>#DIV/0!</v>
      </c>
      <c r="K64" s="576">
        <f>K63/K62</f>
        <v>1</v>
      </c>
    </row>
    <row r="65" spans="1:11" ht="42.75" hidden="1" customHeight="1">
      <c r="A65" s="490">
        <v>87</v>
      </c>
      <c r="B65" s="491" t="s">
        <v>119</v>
      </c>
      <c r="C65" s="179" t="s">
        <v>303</v>
      </c>
      <c r="D65" s="178"/>
      <c r="E65" s="492" t="s">
        <v>310</v>
      </c>
      <c r="F65" s="179" t="s">
        <v>293</v>
      </c>
      <c r="G65" s="494"/>
      <c r="H65" s="194">
        <v>0</v>
      </c>
      <c r="I65" s="194">
        <v>0</v>
      </c>
      <c r="J65" s="503" t="e">
        <f>J64-I64</f>
        <v>#DIV/0!</v>
      </c>
      <c r="K65" s="570" t="e">
        <f>K64-J64</f>
        <v>#DIV/0!</v>
      </c>
    </row>
    <row r="66" spans="1:11" ht="42.75" hidden="1" customHeight="1">
      <c r="A66" s="35">
        <v>87</v>
      </c>
      <c r="B66" s="489" t="s">
        <v>119</v>
      </c>
      <c r="C66" s="129" t="s">
        <v>303</v>
      </c>
      <c r="D66" s="128"/>
      <c r="E66" s="2" t="s">
        <v>310</v>
      </c>
      <c r="F66" s="499" t="s">
        <v>311</v>
      </c>
      <c r="G66" s="129" t="s">
        <v>294</v>
      </c>
      <c r="H66" s="146">
        <v>0</v>
      </c>
      <c r="I66" s="146">
        <v>0</v>
      </c>
      <c r="J66" s="477"/>
      <c r="K66" s="574">
        <v>10000</v>
      </c>
    </row>
    <row r="67" spans="1:11" ht="42.75" hidden="1" customHeight="1">
      <c r="A67" s="35">
        <v>87</v>
      </c>
      <c r="B67" s="489" t="s">
        <v>119</v>
      </c>
      <c r="C67" s="129" t="s">
        <v>303</v>
      </c>
      <c r="D67" s="128"/>
      <c r="E67" s="2" t="s">
        <v>310</v>
      </c>
      <c r="F67" s="499" t="s">
        <v>311</v>
      </c>
      <c r="G67" s="214" t="s">
        <v>295</v>
      </c>
      <c r="H67" s="146">
        <v>0</v>
      </c>
      <c r="I67" s="146">
        <v>0</v>
      </c>
      <c r="J67" s="477">
        <v>2700</v>
      </c>
      <c r="K67" s="574">
        <v>10000</v>
      </c>
    </row>
    <row r="68" spans="1:11" ht="42.75" hidden="1" customHeight="1">
      <c r="A68" s="35">
        <v>87</v>
      </c>
      <c r="B68" s="489" t="s">
        <v>119</v>
      </c>
      <c r="C68" s="129" t="s">
        <v>303</v>
      </c>
      <c r="D68" s="128"/>
      <c r="E68" s="2" t="s">
        <v>310</v>
      </c>
      <c r="F68" s="499" t="s">
        <v>311</v>
      </c>
      <c r="G68" s="214" t="s">
        <v>296</v>
      </c>
      <c r="H68" s="146">
        <v>0</v>
      </c>
      <c r="I68" s="146">
        <v>0</v>
      </c>
      <c r="J68" s="477"/>
      <c r="K68" s="576">
        <f>K67/K66</f>
        <v>1</v>
      </c>
    </row>
    <row r="69" spans="1:11" ht="35.1" hidden="1" customHeight="1">
      <c r="A69" s="490">
        <v>87</v>
      </c>
      <c r="B69" s="491" t="s">
        <v>119</v>
      </c>
      <c r="C69" s="179" t="s">
        <v>303</v>
      </c>
      <c r="D69" s="178"/>
      <c r="E69" s="492" t="s">
        <v>310</v>
      </c>
      <c r="F69" s="179" t="s">
        <v>297</v>
      </c>
      <c r="G69" s="495"/>
      <c r="H69" s="194">
        <v>0</v>
      </c>
      <c r="I69" s="194">
        <f>I68-H68</f>
        <v>0</v>
      </c>
      <c r="J69" s="503">
        <f>J68-I68</f>
        <v>0</v>
      </c>
      <c r="K69" s="570">
        <f>K68-J68</f>
        <v>1</v>
      </c>
    </row>
    <row r="70" spans="1:11" ht="46.5" hidden="1" customHeight="1">
      <c r="A70" s="35">
        <v>87</v>
      </c>
      <c r="B70" s="489" t="s">
        <v>119</v>
      </c>
      <c r="C70" s="129" t="s">
        <v>303</v>
      </c>
      <c r="D70" s="128"/>
      <c r="E70" s="2" t="s">
        <v>310</v>
      </c>
      <c r="F70" s="499" t="s">
        <v>311</v>
      </c>
      <c r="G70" s="128" t="s">
        <v>298</v>
      </c>
      <c r="H70" s="146">
        <v>0</v>
      </c>
      <c r="I70" s="146">
        <v>0</v>
      </c>
      <c r="J70" s="477">
        <v>0</v>
      </c>
      <c r="K70" s="574">
        <v>10000</v>
      </c>
    </row>
    <row r="71" spans="1:11" ht="46.5" hidden="1" customHeight="1">
      <c r="A71" s="35">
        <v>87</v>
      </c>
      <c r="B71" s="489" t="s">
        <v>119</v>
      </c>
      <c r="C71" s="129" t="s">
        <v>303</v>
      </c>
      <c r="D71" s="128"/>
      <c r="E71" s="2" t="s">
        <v>310</v>
      </c>
      <c r="F71" s="499" t="s">
        <v>311</v>
      </c>
      <c r="G71" s="128" t="s">
        <v>300</v>
      </c>
      <c r="H71" s="146">
        <v>0</v>
      </c>
      <c r="I71" s="146">
        <v>0</v>
      </c>
      <c r="J71" s="477">
        <v>0</v>
      </c>
      <c r="K71" s="574">
        <v>9468</v>
      </c>
    </row>
    <row r="72" spans="1:11" ht="46.5" hidden="1" customHeight="1">
      <c r="A72" s="35">
        <v>87</v>
      </c>
      <c r="B72" s="489" t="s">
        <v>119</v>
      </c>
      <c r="C72" s="129" t="s">
        <v>303</v>
      </c>
      <c r="D72" s="128"/>
      <c r="E72" s="2" t="s">
        <v>310</v>
      </c>
      <c r="F72" s="499" t="s">
        <v>311</v>
      </c>
      <c r="G72" s="128" t="s">
        <v>301</v>
      </c>
      <c r="H72" s="146">
        <v>0</v>
      </c>
      <c r="I72" s="146">
        <v>0</v>
      </c>
      <c r="J72" s="477">
        <v>0</v>
      </c>
      <c r="K72" s="576">
        <f>K71/K70</f>
        <v>0.94679999999999997</v>
      </c>
    </row>
    <row r="73" spans="1:11" ht="35.1" hidden="1" customHeight="1" thickBot="1">
      <c r="A73" s="578">
        <v>87</v>
      </c>
      <c r="B73" s="579" t="s">
        <v>119</v>
      </c>
      <c r="C73" s="587" t="s">
        <v>303</v>
      </c>
      <c r="D73" s="581"/>
      <c r="E73" s="582" t="s">
        <v>310</v>
      </c>
      <c r="F73" s="587" t="s">
        <v>302</v>
      </c>
      <c r="G73" s="581"/>
      <c r="H73" s="584">
        <v>0</v>
      </c>
      <c r="I73" s="584">
        <v>0</v>
      </c>
      <c r="J73" s="584">
        <f>J72-I72</f>
        <v>0</v>
      </c>
      <c r="K73" s="585">
        <f>K72-J72</f>
        <v>0.94679999999999997</v>
      </c>
    </row>
    <row r="74" spans="1:11" ht="40.5" hidden="1" customHeight="1">
      <c r="A74" s="291">
        <v>87</v>
      </c>
      <c r="B74" s="488" t="s">
        <v>119</v>
      </c>
      <c r="C74" s="586" t="s">
        <v>303</v>
      </c>
      <c r="D74" s="226"/>
      <c r="E74" s="227" t="s">
        <v>312</v>
      </c>
      <c r="F74" s="590" t="s">
        <v>313</v>
      </c>
      <c r="G74" s="386" t="s">
        <v>290</v>
      </c>
      <c r="H74" s="238">
        <v>0</v>
      </c>
      <c r="I74" s="238">
        <v>0</v>
      </c>
      <c r="J74" s="476"/>
      <c r="K74" s="573">
        <v>5</v>
      </c>
    </row>
    <row r="75" spans="1:11" ht="40.5" hidden="1" customHeight="1">
      <c r="A75" s="35">
        <v>87</v>
      </c>
      <c r="B75" s="489" t="s">
        <v>119</v>
      </c>
      <c r="C75" s="129" t="s">
        <v>303</v>
      </c>
      <c r="D75" s="128"/>
      <c r="E75" s="2" t="s">
        <v>312</v>
      </c>
      <c r="F75" s="499" t="s">
        <v>313</v>
      </c>
      <c r="G75" s="214" t="s">
        <v>291</v>
      </c>
      <c r="H75" s="146">
        <v>0</v>
      </c>
      <c r="I75" s="146">
        <v>0</v>
      </c>
      <c r="J75" s="477">
        <v>1200</v>
      </c>
      <c r="K75" s="574">
        <v>1200</v>
      </c>
    </row>
    <row r="76" spans="1:11" ht="40.5" hidden="1" customHeight="1">
      <c r="A76" s="35">
        <v>87</v>
      </c>
      <c r="B76" s="489" t="s">
        <v>119</v>
      </c>
      <c r="C76" s="129" t="s">
        <v>303</v>
      </c>
      <c r="D76" s="128"/>
      <c r="E76" s="2" t="s">
        <v>312</v>
      </c>
      <c r="F76" s="499" t="s">
        <v>313</v>
      </c>
      <c r="G76" s="214" t="s">
        <v>292</v>
      </c>
      <c r="H76" s="146">
        <v>0</v>
      </c>
      <c r="I76" s="146">
        <v>0</v>
      </c>
      <c r="J76" s="477"/>
      <c r="K76" s="576">
        <f>K75/K74</f>
        <v>240</v>
      </c>
    </row>
    <row r="77" spans="1:11" ht="35.1" hidden="1" customHeight="1">
      <c r="A77" s="490">
        <v>87</v>
      </c>
      <c r="B77" s="491" t="s">
        <v>119</v>
      </c>
      <c r="C77" s="179" t="s">
        <v>303</v>
      </c>
      <c r="D77" s="178"/>
      <c r="E77" s="492" t="s">
        <v>312</v>
      </c>
      <c r="F77" s="179" t="s">
        <v>293</v>
      </c>
      <c r="G77" s="494"/>
      <c r="H77" s="194">
        <v>0</v>
      </c>
      <c r="I77" s="194">
        <v>0</v>
      </c>
      <c r="J77" s="503">
        <f>J76-I76</f>
        <v>0</v>
      </c>
      <c r="K77" s="570">
        <f>K76-J76</f>
        <v>240</v>
      </c>
    </row>
    <row r="78" spans="1:11" ht="42.75" hidden="1" customHeight="1">
      <c r="A78" s="35">
        <v>87</v>
      </c>
      <c r="B78" s="489" t="s">
        <v>119</v>
      </c>
      <c r="C78" s="129" t="s">
        <v>303</v>
      </c>
      <c r="D78" s="128"/>
      <c r="E78" s="2" t="s">
        <v>312</v>
      </c>
      <c r="F78" s="499" t="s">
        <v>313</v>
      </c>
      <c r="G78" s="129" t="s">
        <v>294</v>
      </c>
      <c r="H78" s="146">
        <v>0</v>
      </c>
      <c r="I78" s="146">
        <v>0</v>
      </c>
      <c r="J78" s="477"/>
      <c r="K78" s="574">
        <v>5</v>
      </c>
    </row>
    <row r="79" spans="1:11" ht="42.75" hidden="1" customHeight="1">
      <c r="A79" s="35">
        <v>87</v>
      </c>
      <c r="B79" s="489" t="s">
        <v>119</v>
      </c>
      <c r="C79" s="129" t="s">
        <v>303</v>
      </c>
      <c r="D79" s="128"/>
      <c r="E79" s="2" t="s">
        <v>312</v>
      </c>
      <c r="F79" s="499" t="s">
        <v>313</v>
      </c>
      <c r="G79" s="214" t="s">
        <v>295</v>
      </c>
      <c r="H79" s="146">
        <v>0</v>
      </c>
      <c r="I79" s="146">
        <v>0</v>
      </c>
      <c r="J79" s="477">
        <v>1200</v>
      </c>
      <c r="K79" s="574">
        <v>1200</v>
      </c>
    </row>
    <row r="80" spans="1:11" ht="42.75" hidden="1" customHeight="1">
      <c r="A80" s="35">
        <v>87</v>
      </c>
      <c r="B80" s="489" t="s">
        <v>119</v>
      </c>
      <c r="C80" s="129" t="s">
        <v>303</v>
      </c>
      <c r="D80" s="128"/>
      <c r="E80" s="2" t="s">
        <v>312</v>
      </c>
      <c r="F80" s="499" t="s">
        <v>313</v>
      </c>
      <c r="G80" s="214" t="s">
        <v>296</v>
      </c>
      <c r="H80" s="146">
        <v>0</v>
      </c>
      <c r="I80" s="146">
        <v>0</v>
      </c>
      <c r="J80" s="477"/>
      <c r="K80" s="574">
        <f>K79/K78</f>
        <v>240</v>
      </c>
    </row>
    <row r="81" spans="1:11" ht="35.1" hidden="1" customHeight="1">
      <c r="A81" s="505">
        <v>87</v>
      </c>
      <c r="B81" s="502" t="s">
        <v>119</v>
      </c>
      <c r="C81" s="474" t="s">
        <v>303</v>
      </c>
      <c r="D81" s="177"/>
      <c r="E81" s="594" t="s">
        <v>312</v>
      </c>
      <c r="F81" s="179" t="s">
        <v>297</v>
      </c>
      <c r="G81" s="495"/>
      <c r="H81" s="479">
        <v>0</v>
      </c>
      <c r="I81" s="479">
        <v>0</v>
      </c>
      <c r="J81" s="504">
        <f>J80-I80</f>
        <v>0</v>
      </c>
      <c r="K81" s="570">
        <f>K80-J80</f>
        <v>240</v>
      </c>
    </row>
    <row r="82" spans="1:11" ht="40.5" hidden="1" customHeight="1">
      <c r="A82" s="35">
        <v>87</v>
      </c>
      <c r="B82" s="489" t="s">
        <v>119</v>
      </c>
      <c r="C82" s="129" t="s">
        <v>303</v>
      </c>
      <c r="D82" s="128"/>
      <c r="E82" s="2" t="s">
        <v>312</v>
      </c>
      <c r="F82" s="499" t="s">
        <v>313</v>
      </c>
      <c r="G82" s="128" t="s">
        <v>298</v>
      </c>
      <c r="H82" s="146">
        <v>0</v>
      </c>
      <c r="I82" s="146">
        <v>0</v>
      </c>
      <c r="J82" s="477">
        <v>0</v>
      </c>
      <c r="K82" s="574">
        <v>5</v>
      </c>
    </row>
    <row r="83" spans="1:11" ht="40.5" hidden="1" customHeight="1">
      <c r="A83" s="35">
        <v>87</v>
      </c>
      <c r="B83" s="489" t="s">
        <v>119</v>
      </c>
      <c r="C83" s="129" t="s">
        <v>303</v>
      </c>
      <c r="D83" s="128"/>
      <c r="E83" s="2" t="s">
        <v>312</v>
      </c>
      <c r="F83" s="499" t="s">
        <v>313</v>
      </c>
      <c r="G83" s="128" t="s">
        <v>300</v>
      </c>
      <c r="H83" s="146">
        <v>0</v>
      </c>
      <c r="I83" s="146">
        <v>0</v>
      </c>
      <c r="J83" s="477">
        <v>0</v>
      </c>
      <c r="K83" s="574">
        <v>1068</v>
      </c>
    </row>
    <row r="84" spans="1:11" ht="40.5" hidden="1" customHeight="1">
      <c r="A84" s="35">
        <v>87</v>
      </c>
      <c r="B84" s="489" t="s">
        <v>119</v>
      </c>
      <c r="C84" s="129" t="s">
        <v>303</v>
      </c>
      <c r="D84" s="128"/>
      <c r="E84" s="2" t="s">
        <v>312</v>
      </c>
      <c r="F84" s="499" t="s">
        <v>313</v>
      </c>
      <c r="G84" s="128" t="s">
        <v>301</v>
      </c>
      <c r="H84" s="146">
        <v>0</v>
      </c>
      <c r="I84" s="146">
        <v>0</v>
      </c>
      <c r="J84" s="477">
        <v>0</v>
      </c>
      <c r="K84" s="576">
        <f>K83/K82</f>
        <v>213.6</v>
      </c>
    </row>
    <row r="85" spans="1:11" ht="35.1" hidden="1" customHeight="1" thickBot="1">
      <c r="A85" s="578">
        <v>87</v>
      </c>
      <c r="B85" s="579" t="s">
        <v>119</v>
      </c>
      <c r="C85" s="587" t="s">
        <v>303</v>
      </c>
      <c r="D85" s="581"/>
      <c r="E85" s="582" t="s">
        <v>312</v>
      </c>
      <c r="F85" s="587" t="s">
        <v>302</v>
      </c>
      <c r="G85" s="581"/>
      <c r="H85" s="584">
        <v>0</v>
      </c>
      <c r="I85" s="584">
        <f>I84-H84</f>
        <v>0</v>
      </c>
      <c r="J85" s="584">
        <f>J84-I84</f>
        <v>0</v>
      </c>
      <c r="K85" s="585">
        <f>K84-J84</f>
        <v>213.6</v>
      </c>
    </row>
    <row r="86" spans="1:11" ht="30" hidden="1">
      <c r="A86" s="291">
        <v>87</v>
      </c>
      <c r="B86" s="488" t="s">
        <v>119</v>
      </c>
      <c r="C86" s="586" t="s">
        <v>303</v>
      </c>
      <c r="D86" s="595"/>
      <c r="E86" s="596" t="s">
        <v>314</v>
      </c>
      <c r="F86" s="226" t="s">
        <v>315</v>
      </c>
      <c r="G86" s="586" t="s">
        <v>290</v>
      </c>
      <c r="H86" s="211">
        <v>0</v>
      </c>
      <c r="I86" s="211">
        <v>0</v>
      </c>
      <c r="J86" s="597">
        <v>0</v>
      </c>
      <c r="K86" s="608">
        <v>0</v>
      </c>
    </row>
    <row r="87" spans="1:11" ht="30" hidden="1">
      <c r="A87" s="35">
        <v>87</v>
      </c>
      <c r="B87" s="489" t="s">
        <v>119</v>
      </c>
      <c r="C87" s="129" t="s">
        <v>303</v>
      </c>
      <c r="D87" s="209"/>
      <c r="E87" s="518" t="s">
        <v>314</v>
      </c>
      <c r="F87" s="128" t="s">
        <v>315</v>
      </c>
      <c r="G87" s="128" t="s">
        <v>291</v>
      </c>
      <c r="H87" s="144">
        <v>0</v>
      </c>
      <c r="I87" s="144">
        <v>0</v>
      </c>
      <c r="J87" s="519">
        <v>0</v>
      </c>
      <c r="K87" s="609">
        <v>0</v>
      </c>
    </row>
    <row r="88" spans="1:11" ht="30" hidden="1">
      <c r="A88" s="35">
        <v>87</v>
      </c>
      <c r="B88" s="489" t="s">
        <v>119</v>
      </c>
      <c r="C88" s="129" t="s">
        <v>303</v>
      </c>
      <c r="D88" s="209"/>
      <c r="E88" s="518" t="s">
        <v>314</v>
      </c>
      <c r="F88" s="128" t="s">
        <v>315</v>
      </c>
      <c r="G88" s="128" t="s">
        <v>292</v>
      </c>
      <c r="H88" s="144">
        <v>0</v>
      </c>
      <c r="I88" s="144">
        <v>0</v>
      </c>
      <c r="J88" s="519">
        <v>0</v>
      </c>
      <c r="K88" s="609">
        <v>0</v>
      </c>
    </row>
    <row r="89" spans="1:11" ht="29.25" hidden="1">
      <c r="A89" s="490">
        <v>87</v>
      </c>
      <c r="B89" s="491" t="s">
        <v>119</v>
      </c>
      <c r="C89" s="179" t="s">
        <v>303</v>
      </c>
      <c r="D89" s="520"/>
      <c r="E89" s="521" t="s">
        <v>314</v>
      </c>
      <c r="F89" s="179" t="s">
        <v>293</v>
      </c>
      <c r="G89" s="178"/>
      <c r="H89" s="522"/>
      <c r="I89" s="522">
        <f>I88-H88</f>
        <v>0</v>
      </c>
      <c r="J89" s="523">
        <f>J88-I88</f>
        <v>0</v>
      </c>
      <c r="K89" s="610">
        <f>K88-J88</f>
        <v>0</v>
      </c>
    </row>
    <row r="90" spans="1:11" ht="30" hidden="1">
      <c r="A90" s="35">
        <v>87</v>
      </c>
      <c r="B90" s="489" t="s">
        <v>119</v>
      </c>
      <c r="C90" s="129" t="s">
        <v>303</v>
      </c>
      <c r="D90" s="209"/>
      <c r="E90" s="518" t="s">
        <v>314</v>
      </c>
      <c r="F90" s="128" t="s">
        <v>315</v>
      </c>
      <c r="G90" s="129" t="s">
        <v>294</v>
      </c>
      <c r="H90" s="144">
        <v>0</v>
      </c>
      <c r="I90" s="144">
        <v>0</v>
      </c>
      <c r="J90" s="519">
        <v>0</v>
      </c>
      <c r="K90" s="609">
        <v>4</v>
      </c>
    </row>
    <row r="91" spans="1:11" ht="30" hidden="1">
      <c r="A91" s="35">
        <v>87</v>
      </c>
      <c r="B91" s="489" t="s">
        <v>119</v>
      </c>
      <c r="C91" s="129" t="s">
        <v>303</v>
      </c>
      <c r="D91" s="209"/>
      <c r="E91" s="518" t="s">
        <v>314</v>
      </c>
      <c r="F91" s="128" t="s">
        <v>315</v>
      </c>
      <c r="G91" s="128" t="s">
        <v>295</v>
      </c>
      <c r="H91" s="144">
        <v>0</v>
      </c>
      <c r="I91" s="144">
        <v>0</v>
      </c>
      <c r="J91" s="519">
        <v>0</v>
      </c>
      <c r="K91" s="609">
        <v>1000</v>
      </c>
    </row>
    <row r="92" spans="1:11" ht="30" hidden="1">
      <c r="A92" s="35">
        <v>87</v>
      </c>
      <c r="B92" s="489" t="s">
        <v>119</v>
      </c>
      <c r="C92" s="129" t="s">
        <v>303</v>
      </c>
      <c r="D92" s="209"/>
      <c r="E92" s="518" t="s">
        <v>314</v>
      </c>
      <c r="F92" s="128" t="s">
        <v>315</v>
      </c>
      <c r="G92" s="128" t="s">
        <v>296</v>
      </c>
      <c r="H92" s="144">
        <v>0</v>
      </c>
      <c r="I92" s="144">
        <v>0</v>
      </c>
      <c r="J92" s="519">
        <v>0</v>
      </c>
      <c r="K92" s="609">
        <f>K91/K90</f>
        <v>250</v>
      </c>
    </row>
    <row r="93" spans="1:11" ht="29.25" hidden="1">
      <c r="A93" s="490">
        <v>87</v>
      </c>
      <c r="B93" s="491" t="s">
        <v>119</v>
      </c>
      <c r="C93" s="179" t="s">
        <v>303</v>
      </c>
      <c r="D93" s="520"/>
      <c r="E93" s="521" t="s">
        <v>314</v>
      </c>
      <c r="F93" s="179" t="s">
        <v>297</v>
      </c>
      <c r="G93" s="178"/>
      <c r="H93" s="522"/>
      <c r="I93" s="522">
        <f>I92-H92</f>
        <v>0</v>
      </c>
      <c r="J93" s="523">
        <f>J92-I92</f>
        <v>0</v>
      </c>
      <c r="K93" s="610">
        <f>K92-J92</f>
        <v>250</v>
      </c>
    </row>
    <row r="94" spans="1:11" ht="30" hidden="1" customHeight="1">
      <c r="A94" s="35">
        <v>87</v>
      </c>
      <c r="B94" s="489" t="s">
        <v>119</v>
      </c>
      <c r="C94" s="129" t="s">
        <v>303</v>
      </c>
      <c r="D94" s="524"/>
      <c r="E94" s="518" t="s">
        <v>314</v>
      </c>
      <c r="F94" s="128" t="s">
        <v>315</v>
      </c>
      <c r="G94" s="128" t="s">
        <v>298</v>
      </c>
      <c r="H94" s="526">
        <v>0</v>
      </c>
      <c r="I94" s="526">
        <v>0</v>
      </c>
      <c r="J94" s="525">
        <v>0</v>
      </c>
      <c r="K94" s="611">
        <v>3</v>
      </c>
    </row>
    <row r="95" spans="1:11" ht="30" hidden="1" customHeight="1">
      <c r="A95" s="35">
        <v>87</v>
      </c>
      <c r="B95" s="489" t="s">
        <v>119</v>
      </c>
      <c r="C95" s="129" t="s">
        <v>303</v>
      </c>
      <c r="D95" s="524"/>
      <c r="E95" s="518" t="s">
        <v>314</v>
      </c>
      <c r="F95" s="128" t="s">
        <v>315</v>
      </c>
      <c r="G95" s="128" t="s">
        <v>300</v>
      </c>
      <c r="H95" s="526">
        <v>0</v>
      </c>
      <c r="I95" s="526">
        <v>0</v>
      </c>
      <c r="J95" s="525">
        <v>0</v>
      </c>
      <c r="K95" s="611">
        <v>500</v>
      </c>
    </row>
    <row r="96" spans="1:11" ht="30" hidden="1" customHeight="1">
      <c r="A96" s="35">
        <v>87</v>
      </c>
      <c r="B96" s="489" t="s">
        <v>119</v>
      </c>
      <c r="C96" s="129" t="s">
        <v>303</v>
      </c>
      <c r="D96" s="524"/>
      <c r="E96" s="518" t="s">
        <v>314</v>
      </c>
      <c r="F96" s="128" t="s">
        <v>315</v>
      </c>
      <c r="G96" s="128" t="s">
        <v>301</v>
      </c>
      <c r="H96" s="526">
        <v>0</v>
      </c>
      <c r="I96" s="526">
        <v>0</v>
      </c>
      <c r="J96" s="525">
        <v>0</v>
      </c>
      <c r="K96" s="612">
        <f>K95/K94</f>
        <v>166.66666666666666</v>
      </c>
    </row>
    <row r="97" spans="1:11" ht="30" hidden="1" customHeight="1" thickBot="1">
      <c r="A97" s="578">
        <v>87</v>
      </c>
      <c r="B97" s="579" t="s">
        <v>119</v>
      </c>
      <c r="C97" s="587" t="s">
        <v>303</v>
      </c>
      <c r="D97" s="581"/>
      <c r="E97" s="598" t="s">
        <v>314</v>
      </c>
      <c r="F97" s="587" t="s">
        <v>302</v>
      </c>
      <c r="G97" s="581"/>
      <c r="H97" s="584">
        <v>0</v>
      </c>
      <c r="I97" s="584">
        <v>0</v>
      </c>
      <c r="J97" s="584">
        <v>0</v>
      </c>
      <c r="K97" s="585">
        <f>K96-J96</f>
        <v>166.66666666666666</v>
      </c>
    </row>
    <row r="98" spans="1:11" ht="30" hidden="1">
      <c r="A98" s="291">
        <v>87</v>
      </c>
      <c r="B98" s="488" t="s">
        <v>119</v>
      </c>
      <c r="C98" s="586" t="s">
        <v>303</v>
      </c>
      <c r="D98" s="595"/>
      <c r="E98" s="596" t="s">
        <v>316</v>
      </c>
      <c r="F98" s="226" t="s">
        <v>317</v>
      </c>
      <c r="G98" s="586" t="s">
        <v>290</v>
      </c>
      <c r="H98" s="211">
        <v>0</v>
      </c>
      <c r="I98" s="211">
        <v>0</v>
      </c>
      <c r="J98" s="597">
        <v>0</v>
      </c>
      <c r="K98" s="608">
        <v>0</v>
      </c>
    </row>
    <row r="99" spans="1:11" ht="30" hidden="1">
      <c r="A99" s="35">
        <v>87</v>
      </c>
      <c r="B99" s="489" t="s">
        <v>119</v>
      </c>
      <c r="C99" s="129" t="s">
        <v>303</v>
      </c>
      <c r="D99" s="209"/>
      <c r="E99" s="518" t="s">
        <v>316</v>
      </c>
      <c r="F99" s="128" t="s">
        <v>317</v>
      </c>
      <c r="G99" s="128" t="s">
        <v>291</v>
      </c>
      <c r="H99" s="144">
        <v>0</v>
      </c>
      <c r="I99" s="144">
        <v>0</v>
      </c>
      <c r="J99" s="519">
        <v>0</v>
      </c>
      <c r="K99" s="609">
        <v>0</v>
      </c>
    </row>
    <row r="100" spans="1:11" ht="30" hidden="1">
      <c r="A100" s="35">
        <v>87</v>
      </c>
      <c r="B100" s="489" t="s">
        <v>119</v>
      </c>
      <c r="C100" s="129" t="s">
        <v>303</v>
      </c>
      <c r="D100" s="209"/>
      <c r="E100" s="518" t="s">
        <v>316</v>
      </c>
      <c r="F100" s="128" t="s">
        <v>317</v>
      </c>
      <c r="G100" s="128" t="s">
        <v>292</v>
      </c>
      <c r="H100" s="144">
        <v>0</v>
      </c>
      <c r="I100" s="144">
        <v>0</v>
      </c>
      <c r="J100" s="519">
        <v>0</v>
      </c>
      <c r="K100" s="609">
        <v>0</v>
      </c>
    </row>
    <row r="101" spans="1:11" ht="29.25" hidden="1">
      <c r="A101" s="490">
        <v>87</v>
      </c>
      <c r="B101" s="491" t="s">
        <v>119</v>
      </c>
      <c r="C101" s="179" t="s">
        <v>303</v>
      </c>
      <c r="D101" s="520"/>
      <c r="E101" s="521" t="s">
        <v>316</v>
      </c>
      <c r="F101" s="179" t="s">
        <v>293</v>
      </c>
      <c r="G101" s="178"/>
      <c r="H101" s="522"/>
      <c r="I101" s="522">
        <f>I100-H100</f>
        <v>0</v>
      </c>
      <c r="J101" s="523">
        <f>J100-I100</f>
        <v>0</v>
      </c>
      <c r="K101" s="610">
        <f>K100-J100</f>
        <v>0</v>
      </c>
    </row>
    <row r="102" spans="1:11" ht="30" hidden="1">
      <c r="A102" s="35">
        <v>87</v>
      </c>
      <c r="B102" s="489" t="s">
        <v>119</v>
      </c>
      <c r="C102" s="129" t="s">
        <v>303</v>
      </c>
      <c r="D102" s="209"/>
      <c r="E102" s="518" t="s">
        <v>316</v>
      </c>
      <c r="F102" s="128" t="s">
        <v>317</v>
      </c>
      <c r="G102" s="129" t="s">
        <v>294</v>
      </c>
      <c r="H102" s="144">
        <v>0</v>
      </c>
      <c r="I102" s="144">
        <v>0</v>
      </c>
      <c r="J102" s="519">
        <v>0</v>
      </c>
      <c r="K102" s="609">
        <v>18</v>
      </c>
    </row>
    <row r="103" spans="1:11" ht="30" hidden="1">
      <c r="A103" s="35">
        <v>87</v>
      </c>
      <c r="B103" s="489" t="s">
        <v>119</v>
      </c>
      <c r="C103" s="129" t="s">
        <v>303</v>
      </c>
      <c r="D103" s="209"/>
      <c r="E103" s="518" t="s">
        <v>316</v>
      </c>
      <c r="F103" s="128" t="s">
        <v>317</v>
      </c>
      <c r="G103" s="128" t="s">
        <v>295</v>
      </c>
      <c r="H103" s="144">
        <v>0</v>
      </c>
      <c r="I103" s="144">
        <v>0</v>
      </c>
      <c r="J103" s="519">
        <v>0</v>
      </c>
      <c r="K103" s="609">
        <v>800</v>
      </c>
    </row>
    <row r="104" spans="1:11" ht="30" hidden="1">
      <c r="A104" s="35">
        <v>87</v>
      </c>
      <c r="B104" s="489" t="s">
        <v>119</v>
      </c>
      <c r="C104" s="129" t="s">
        <v>303</v>
      </c>
      <c r="D104" s="209"/>
      <c r="E104" s="518" t="s">
        <v>316</v>
      </c>
      <c r="F104" s="128" t="s">
        <v>317</v>
      </c>
      <c r="G104" s="128" t="s">
        <v>296</v>
      </c>
      <c r="H104" s="144">
        <v>0</v>
      </c>
      <c r="I104" s="144">
        <v>0</v>
      </c>
      <c r="J104" s="519">
        <v>0</v>
      </c>
      <c r="K104" s="609">
        <f>K103/K102</f>
        <v>44.444444444444443</v>
      </c>
    </row>
    <row r="105" spans="1:11" ht="29.25" hidden="1">
      <c r="A105" s="490">
        <v>87</v>
      </c>
      <c r="B105" s="491" t="s">
        <v>119</v>
      </c>
      <c r="C105" s="179" t="s">
        <v>303</v>
      </c>
      <c r="D105" s="520"/>
      <c r="E105" s="521" t="s">
        <v>316</v>
      </c>
      <c r="F105" s="179" t="s">
        <v>297</v>
      </c>
      <c r="G105" s="178"/>
      <c r="H105" s="522"/>
      <c r="I105" s="522">
        <f>I104-H104</f>
        <v>0</v>
      </c>
      <c r="J105" s="523">
        <f>J104-I104</f>
        <v>0</v>
      </c>
      <c r="K105" s="610">
        <f>K104-J104</f>
        <v>44.444444444444443</v>
      </c>
    </row>
    <row r="106" spans="1:11" ht="30" hidden="1">
      <c r="A106" s="35">
        <v>87</v>
      </c>
      <c r="B106" s="489" t="s">
        <v>119</v>
      </c>
      <c r="C106" s="129" t="s">
        <v>303</v>
      </c>
      <c r="D106" s="209"/>
      <c r="E106" s="518" t="s">
        <v>316</v>
      </c>
      <c r="F106" s="128" t="s">
        <v>317</v>
      </c>
      <c r="G106" s="128" t="s">
        <v>298</v>
      </c>
      <c r="H106" s="144">
        <v>0</v>
      </c>
      <c r="I106" s="144">
        <v>0</v>
      </c>
      <c r="J106" s="519">
        <v>0</v>
      </c>
      <c r="K106" s="609">
        <v>18</v>
      </c>
    </row>
    <row r="107" spans="1:11" ht="30" hidden="1">
      <c r="A107" s="35">
        <v>87</v>
      </c>
      <c r="B107" s="489" t="s">
        <v>119</v>
      </c>
      <c r="C107" s="129" t="s">
        <v>303</v>
      </c>
      <c r="D107" s="209"/>
      <c r="E107" s="518" t="s">
        <v>316</v>
      </c>
      <c r="F107" s="128" t="s">
        <v>317</v>
      </c>
      <c r="G107" s="128" t="s">
        <v>300</v>
      </c>
      <c r="H107" s="144">
        <v>0</v>
      </c>
      <c r="I107" s="144">
        <v>0</v>
      </c>
      <c r="J107" s="519">
        <v>0</v>
      </c>
      <c r="K107" s="609">
        <v>506.4</v>
      </c>
    </row>
    <row r="108" spans="1:11" ht="30" hidden="1">
      <c r="A108" s="35">
        <v>87</v>
      </c>
      <c r="B108" s="489" t="s">
        <v>119</v>
      </c>
      <c r="C108" s="129" t="s">
        <v>303</v>
      </c>
      <c r="D108" s="209"/>
      <c r="E108" s="518" t="s">
        <v>316</v>
      </c>
      <c r="F108" s="128" t="s">
        <v>317</v>
      </c>
      <c r="G108" s="128" t="s">
        <v>301</v>
      </c>
      <c r="H108" s="144">
        <v>0</v>
      </c>
      <c r="I108" s="144">
        <v>0</v>
      </c>
      <c r="J108" s="519">
        <v>0</v>
      </c>
      <c r="K108" s="609">
        <f>K107/K106</f>
        <v>28.133333333333333</v>
      </c>
    </row>
    <row r="109" spans="1:11" ht="30" hidden="1" thickBot="1">
      <c r="A109" s="578">
        <v>87</v>
      </c>
      <c r="B109" s="579" t="s">
        <v>119</v>
      </c>
      <c r="C109" s="587" t="s">
        <v>303</v>
      </c>
      <c r="D109" s="599"/>
      <c r="E109" s="598" t="s">
        <v>316</v>
      </c>
      <c r="F109" s="587" t="s">
        <v>302</v>
      </c>
      <c r="G109" s="581"/>
      <c r="H109" s="600"/>
      <c r="I109" s="600">
        <f>I108-H108</f>
        <v>0</v>
      </c>
      <c r="J109" s="601">
        <f>J108-I108</f>
        <v>0</v>
      </c>
      <c r="K109" s="613">
        <f>K108-J108</f>
        <v>28.133333333333333</v>
      </c>
    </row>
    <row r="110" spans="1:11" ht="45" hidden="1">
      <c r="A110" s="291">
        <v>87</v>
      </c>
      <c r="B110" s="488" t="s">
        <v>119</v>
      </c>
      <c r="C110" s="586" t="s">
        <v>303</v>
      </c>
      <c r="D110" s="595"/>
      <c r="E110" s="596" t="s">
        <v>318</v>
      </c>
      <c r="F110" s="586" t="s">
        <v>319</v>
      </c>
      <c r="G110" s="586" t="s">
        <v>290</v>
      </c>
      <c r="H110" s="211">
        <v>0</v>
      </c>
      <c r="I110" s="211">
        <v>0</v>
      </c>
      <c r="J110" s="597">
        <v>0</v>
      </c>
      <c r="K110" s="608">
        <v>0</v>
      </c>
    </row>
    <row r="111" spans="1:11" ht="45" hidden="1">
      <c r="A111" s="35">
        <v>87</v>
      </c>
      <c r="B111" s="489" t="s">
        <v>119</v>
      </c>
      <c r="C111" s="129" t="s">
        <v>303</v>
      </c>
      <c r="D111" s="209"/>
      <c r="E111" s="518" t="s">
        <v>318</v>
      </c>
      <c r="F111" s="129" t="s">
        <v>319</v>
      </c>
      <c r="G111" s="128" t="s">
        <v>291</v>
      </c>
      <c r="H111" s="144">
        <v>0</v>
      </c>
      <c r="I111" s="144">
        <v>0</v>
      </c>
      <c r="J111" s="519">
        <v>0</v>
      </c>
      <c r="K111" s="609">
        <v>0</v>
      </c>
    </row>
    <row r="112" spans="1:11" ht="45" hidden="1">
      <c r="A112" s="35">
        <v>87</v>
      </c>
      <c r="B112" s="489" t="s">
        <v>119</v>
      </c>
      <c r="C112" s="129" t="s">
        <v>303</v>
      </c>
      <c r="D112" s="209"/>
      <c r="E112" s="518" t="s">
        <v>318</v>
      </c>
      <c r="F112" s="129" t="s">
        <v>319</v>
      </c>
      <c r="G112" s="128" t="s">
        <v>292</v>
      </c>
      <c r="H112" s="144">
        <v>0</v>
      </c>
      <c r="I112" s="144">
        <v>0</v>
      </c>
      <c r="J112" s="519">
        <v>0</v>
      </c>
      <c r="K112" s="609">
        <v>0</v>
      </c>
    </row>
    <row r="113" spans="1:11" ht="29.25" hidden="1">
      <c r="A113" s="490">
        <v>87</v>
      </c>
      <c r="B113" s="491" t="s">
        <v>119</v>
      </c>
      <c r="C113" s="179" t="s">
        <v>303</v>
      </c>
      <c r="D113" s="520"/>
      <c r="E113" s="521" t="s">
        <v>318</v>
      </c>
      <c r="F113" s="179" t="s">
        <v>293</v>
      </c>
      <c r="G113" s="178"/>
      <c r="H113" s="522"/>
      <c r="I113" s="522">
        <f>I112-H112</f>
        <v>0</v>
      </c>
      <c r="J113" s="523">
        <f>J112-I112</f>
        <v>0</v>
      </c>
      <c r="K113" s="610">
        <f>K112-J112</f>
        <v>0</v>
      </c>
    </row>
    <row r="114" spans="1:11" ht="45" hidden="1">
      <c r="A114" s="35">
        <v>87</v>
      </c>
      <c r="B114" s="489" t="s">
        <v>119</v>
      </c>
      <c r="C114" s="129" t="s">
        <v>303</v>
      </c>
      <c r="D114" s="209"/>
      <c r="E114" s="518" t="s">
        <v>318</v>
      </c>
      <c r="F114" s="129" t="s">
        <v>319</v>
      </c>
      <c r="G114" s="129" t="s">
        <v>294</v>
      </c>
      <c r="H114" s="144">
        <v>0</v>
      </c>
      <c r="I114" s="144">
        <v>0</v>
      </c>
      <c r="J114" s="519">
        <v>0</v>
      </c>
      <c r="K114" s="609">
        <v>3</v>
      </c>
    </row>
    <row r="115" spans="1:11" ht="45" hidden="1">
      <c r="A115" s="35">
        <v>87</v>
      </c>
      <c r="B115" s="489" t="s">
        <v>119</v>
      </c>
      <c r="C115" s="129" t="s">
        <v>303</v>
      </c>
      <c r="D115" s="209"/>
      <c r="E115" s="518" t="s">
        <v>318</v>
      </c>
      <c r="F115" s="129" t="s">
        <v>319</v>
      </c>
      <c r="G115" s="128" t="s">
        <v>295</v>
      </c>
      <c r="H115" s="144">
        <v>0</v>
      </c>
      <c r="I115" s="144">
        <v>0</v>
      </c>
      <c r="J115" s="519">
        <v>0</v>
      </c>
      <c r="K115" s="609">
        <v>1200</v>
      </c>
    </row>
    <row r="116" spans="1:11" ht="45" hidden="1">
      <c r="A116" s="35">
        <v>87</v>
      </c>
      <c r="B116" s="489" t="s">
        <v>119</v>
      </c>
      <c r="C116" s="129" t="s">
        <v>303</v>
      </c>
      <c r="D116" s="209"/>
      <c r="E116" s="518" t="s">
        <v>318</v>
      </c>
      <c r="F116" s="129" t="s">
        <v>319</v>
      </c>
      <c r="G116" s="128" t="s">
        <v>296</v>
      </c>
      <c r="H116" s="144">
        <v>0</v>
      </c>
      <c r="I116" s="144">
        <v>0</v>
      </c>
      <c r="J116" s="519">
        <v>0</v>
      </c>
      <c r="K116" s="609">
        <f>K115/K114</f>
        <v>400</v>
      </c>
    </row>
    <row r="117" spans="1:11" ht="29.25" hidden="1">
      <c r="A117" s="490">
        <v>87</v>
      </c>
      <c r="B117" s="491" t="s">
        <v>119</v>
      </c>
      <c r="C117" s="179" t="s">
        <v>303</v>
      </c>
      <c r="D117" s="520"/>
      <c r="E117" s="521" t="s">
        <v>318</v>
      </c>
      <c r="F117" s="179" t="s">
        <v>297</v>
      </c>
      <c r="G117" s="178"/>
      <c r="H117" s="522"/>
      <c r="I117" s="522">
        <f>I116-H116</f>
        <v>0</v>
      </c>
      <c r="J117" s="523">
        <f>J116-I116</f>
        <v>0</v>
      </c>
      <c r="K117" s="610">
        <f>K116-J116</f>
        <v>400</v>
      </c>
    </row>
    <row r="118" spans="1:11" ht="45" hidden="1">
      <c r="A118" s="35">
        <v>87</v>
      </c>
      <c r="B118" s="489" t="s">
        <v>119</v>
      </c>
      <c r="C118" s="129" t="s">
        <v>303</v>
      </c>
      <c r="D118" s="209"/>
      <c r="E118" s="518" t="s">
        <v>318</v>
      </c>
      <c r="F118" s="129" t="s">
        <v>319</v>
      </c>
      <c r="G118" s="128" t="s">
        <v>298</v>
      </c>
      <c r="H118" s="144">
        <v>0</v>
      </c>
      <c r="I118" s="144">
        <v>0</v>
      </c>
      <c r="J118" s="519">
        <v>0</v>
      </c>
      <c r="K118" s="609">
        <v>3</v>
      </c>
    </row>
    <row r="119" spans="1:11" ht="45" hidden="1">
      <c r="A119" s="35">
        <v>87</v>
      </c>
      <c r="B119" s="489" t="s">
        <v>119</v>
      </c>
      <c r="C119" s="129" t="s">
        <v>303</v>
      </c>
      <c r="D119" s="209"/>
      <c r="E119" s="518" t="s">
        <v>318</v>
      </c>
      <c r="F119" s="129" t="s">
        <v>319</v>
      </c>
      <c r="G119" s="128" t="s">
        <v>300</v>
      </c>
      <c r="H119" s="144">
        <v>0</v>
      </c>
      <c r="I119" s="144">
        <v>0</v>
      </c>
      <c r="J119" s="519">
        <v>0</v>
      </c>
      <c r="K119" s="609">
        <v>1019.88</v>
      </c>
    </row>
    <row r="120" spans="1:11" ht="45" hidden="1">
      <c r="A120" s="35">
        <v>87</v>
      </c>
      <c r="B120" s="489" t="s">
        <v>119</v>
      </c>
      <c r="C120" s="129" t="s">
        <v>303</v>
      </c>
      <c r="D120" s="209"/>
      <c r="E120" s="518" t="s">
        <v>318</v>
      </c>
      <c r="F120" s="129" t="s">
        <v>319</v>
      </c>
      <c r="G120" s="128" t="s">
        <v>301</v>
      </c>
      <c r="H120" s="144">
        <v>0</v>
      </c>
      <c r="I120" s="144">
        <v>0</v>
      </c>
      <c r="J120" s="519">
        <v>0</v>
      </c>
      <c r="K120" s="609">
        <f>K119/K118</f>
        <v>339.96</v>
      </c>
    </row>
    <row r="121" spans="1:11" ht="30" hidden="1" thickBot="1">
      <c r="A121" s="578">
        <v>87</v>
      </c>
      <c r="B121" s="579" t="s">
        <v>119</v>
      </c>
      <c r="C121" s="587" t="s">
        <v>303</v>
      </c>
      <c r="D121" s="599"/>
      <c r="E121" s="598" t="s">
        <v>318</v>
      </c>
      <c r="F121" s="587" t="s">
        <v>302</v>
      </c>
      <c r="G121" s="581"/>
      <c r="H121" s="600"/>
      <c r="I121" s="600">
        <f>I120-H120</f>
        <v>0</v>
      </c>
      <c r="J121" s="601">
        <f>J120-I120</f>
        <v>0</v>
      </c>
      <c r="K121" s="613">
        <f>K120-J120</f>
        <v>339.96</v>
      </c>
    </row>
    <row r="122" spans="1:11" ht="35.1" customHeight="1" thickBot="1">
      <c r="A122" s="291">
        <v>87</v>
      </c>
      <c r="B122" s="603" t="s">
        <v>31</v>
      </c>
      <c r="C122" s="604" t="s">
        <v>103</v>
      </c>
      <c r="D122" s="226"/>
      <c r="E122" s="618" t="s">
        <v>320</v>
      </c>
      <c r="F122" s="508" t="s">
        <v>321</v>
      </c>
      <c r="G122" s="386" t="s">
        <v>290</v>
      </c>
      <c r="H122" s="476">
        <v>1</v>
      </c>
      <c r="I122" s="476">
        <v>1</v>
      </c>
      <c r="J122" s="476">
        <v>0</v>
      </c>
      <c r="K122" s="786">
        <v>0</v>
      </c>
    </row>
    <row r="123" spans="1:11" ht="35.1" customHeight="1" thickBot="1">
      <c r="A123" s="35">
        <v>87</v>
      </c>
      <c r="B123" s="603" t="s">
        <v>31</v>
      </c>
      <c r="C123" s="604" t="s">
        <v>103</v>
      </c>
      <c r="D123" s="128"/>
      <c r="E123" s="618" t="s">
        <v>320</v>
      </c>
      <c r="F123" s="508" t="s">
        <v>321</v>
      </c>
      <c r="G123" s="214" t="s">
        <v>291</v>
      </c>
      <c r="H123" s="477">
        <v>10000000</v>
      </c>
      <c r="I123" s="477">
        <v>10000000</v>
      </c>
      <c r="J123" s="477">
        <v>0</v>
      </c>
      <c r="K123" s="574">
        <v>0</v>
      </c>
    </row>
    <row r="124" spans="1:11" ht="35.1" customHeight="1" thickBot="1">
      <c r="A124" s="35">
        <v>87</v>
      </c>
      <c r="B124" s="603" t="s">
        <v>31</v>
      </c>
      <c r="C124" s="604" t="s">
        <v>103</v>
      </c>
      <c r="D124" s="128"/>
      <c r="E124" s="618" t="s">
        <v>320</v>
      </c>
      <c r="F124" s="508" t="s">
        <v>321</v>
      </c>
      <c r="G124" s="214" t="s">
        <v>292</v>
      </c>
      <c r="H124" s="477">
        <f>H123/H122</f>
        <v>10000000</v>
      </c>
      <c r="I124" s="477">
        <f>I123/I122</f>
        <v>10000000</v>
      </c>
      <c r="J124" s="477" t="e">
        <f>J123/J122</f>
        <v>#DIV/0!</v>
      </c>
      <c r="K124" s="576" t="e">
        <f>K123/K122</f>
        <v>#DIV/0!</v>
      </c>
    </row>
    <row r="125" spans="1:11" ht="35.1" customHeight="1" thickBot="1">
      <c r="A125" s="490">
        <v>87</v>
      </c>
      <c r="B125" s="603" t="s">
        <v>31</v>
      </c>
      <c r="C125" s="604" t="s">
        <v>103</v>
      </c>
      <c r="D125" s="178"/>
      <c r="E125" s="618" t="s">
        <v>320</v>
      </c>
      <c r="F125" s="493" t="s">
        <v>293</v>
      </c>
      <c r="G125" s="494"/>
      <c r="H125" s="194">
        <v>0</v>
      </c>
      <c r="I125" s="194">
        <f>I124-H124</f>
        <v>0</v>
      </c>
      <c r="J125" s="194" t="e">
        <f>J124-I124</f>
        <v>#DIV/0!</v>
      </c>
      <c r="K125" s="570" t="e">
        <f>K124-J124</f>
        <v>#DIV/0!</v>
      </c>
    </row>
    <row r="126" spans="1:11" ht="35.1" customHeight="1" thickBot="1">
      <c r="A126" s="35">
        <v>87</v>
      </c>
      <c r="B126" s="603" t="s">
        <v>31</v>
      </c>
      <c r="C126" s="604" t="s">
        <v>103</v>
      </c>
      <c r="D126" s="128"/>
      <c r="E126" s="618" t="s">
        <v>320</v>
      </c>
      <c r="F126" s="508" t="s">
        <v>321</v>
      </c>
      <c r="G126" s="129" t="s">
        <v>294</v>
      </c>
      <c r="H126" s="477">
        <v>1</v>
      </c>
      <c r="I126" s="477">
        <v>1</v>
      </c>
      <c r="J126" s="477">
        <v>0</v>
      </c>
      <c r="K126" s="765">
        <v>0</v>
      </c>
    </row>
    <row r="127" spans="1:11" ht="35.1" customHeight="1" thickBot="1">
      <c r="A127" s="35">
        <v>87</v>
      </c>
      <c r="B127" s="603" t="s">
        <v>31</v>
      </c>
      <c r="C127" s="604" t="s">
        <v>103</v>
      </c>
      <c r="D127" s="128"/>
      <c r="E127" s="618" t="s">
        <v>320</v>
      </c>
      <c r="F127" s="508" t="s">
        <v>321</v>
      </c>
      <c r="G127" s="214" t="s">
        <v>295</v>
      </c>
      <c r="H127" s="477">
        <v>10000000</v>
      </c>
      <c r="I127" s="477">
        <v>0</v>
      </c>
      <c r="J127" s="477">
        <v>0</v>
      </c>
      <c r="K127" s="574">
        <v>0</v>
      </c>
    </row>
    <row r="128" spans="1:11" ht="35.1" customHeight="1" thickBot="1">
      <c r="A128" s="35">
        <v>87</v>
      </c>
      <c r="B128" s="603" t="s">
        <v>31</v>
      </c>
      <c r="C128" s="604" t="s">
        <v>103</v>
      </c>
      <c r="D128" s="128"/>
      <c r="E128" s="618" t="s">
        <v>320</v>
      </c>
      <c r="F128" s="508" t="s">
        <v>321</v>
      </c>
      <c r="G128" s="214" t="s">
        <v>296</v>
      </c>
      <c r="H128" s="477">
        <f>H127/H126</f>
        <v>10000000</v>
      </c>
      <c r="I128" s="477">
        <f>I127/I126</f>
        <v>0</v>
      </c>
      <c r="J128" s="477" t="e">
        <f>J127/J126</f>
        <v>#DIV/0!</v>
      </c>
      <c r="K128" s="576" t="e">
        <f>K127/K126</f>
        <v>#DIV/0!</v>
      </c>
    </row>
    <row r="129" spans="1:11" ht="35.1" customHeight="1" thickBot="1">
      <c r="A129" s="490">
        <v>87</v>
      </c>
      <c r="B129" s="603" t="s">
        <v>31</v>
      </c>
      <c r="C129" s="604" t="s">
        <v>103</v>
      </c>
      <c r="D129" s="178"/>
      <c r="E129" s="618" t="s">
        <v>320</v>
      </c>
      <c r="F129" s="493" t="s">
        <v>297</v>
      </c>
      <c r="G129" s="494"/>
      <c r="H129" s="194">
        <v>0</v>
      </c>
      <c r="I129" s="194">
        <f>I128-H128</f>
        <v>-10000000</v>
      </c>
      <c r="J129" s="194" t="e">
        <f>J128-I128</f>
        <v>#DIV/0!</v>
      </c>
      <c r="K129" s="570" t="e">
        <f>K128-J128</f>
        <v>#DIV/0!</v>
      </c>
    </row>
    <row r="130" spans="1:11" ht="35.1" customHeight="1" thickBot="1">
      <c r="A130" s="35">
        <v>87</v>
      </c>
      <c r="B130" s="603" t="s">
        <v>31</v>
      </c>
      <c r="C130" s="604" t="s">
        <v>103</v>
      </c>
      <c r="D130" s="128"/>
      <c r="E130" s="618" t="s">
        <v>320</v>
      </c>
      <c r="F130" s="508" t="s">
        <v>321</v>
      </c>
      <c r="G130" s="128" t="s">
        <v>298</v>
      </c>
      <c r="H130" s="477">
        <v>0</v>
      </c>
      <c r="I130" s="477">
        <v>0</v>
      </c>
      <c r="J130" s="477">
        <v>0</v>
      </c>
      <c r="K130" s="574">
        <v>0</v>
      </c>
    </row>
    <row r="131" spans="1:11" ht="35.1" customHeight="1" thickBot="1">
      <c r="A131" s="309">
        <v>87</v>
      </c>
      <c r="B131" s="603" t="s">
        <v>31</v>
      </c>
      <c r="C131" s="604" t="s">
        <v>103</v>
      </c>
      <c r="D131" s="223"/>
      <c r="E131" s="618" t="s">
        <v>320</v>
      </c>
      <c r="F131" s="508" t="s">
        <v>321</v>
      </c>
      <c r="G131" s="223" t="s">
        <v>300</v>
      </c>
      <c r="H131" s="478">
        <v>0</v>
      </c>
      <c r="I131" s="478">
        <v>0</v>
      </c>
      <c r="J131" s="478">
        <v>0</v>
      </c>
      <c r="K131" s="574">
        <v>0</v>
      </c>
    </row>
    <row r="132" spans="1:11" ht="35.1" customHeight="1" thickBot="1">
      <c r="A132" s="309">
        <v>87</v>
      </c>
      <c r="B132" s="603" t="s">
        <v>31</v>
      </c>
      <c r="C132" s="604" t="s">
        <v>103</v>
      </c>
      <c r="D132" s="128"/>
      <c r="E132" s="618" t="s">
        <v>320</v>
      </c>
      <c r="F132" s="508" t="s">
        <v>321</v>
      </c>
      <c r="G132" s="128" t="s">
        <v>301</v>
      </c>
      <c r="H132" s="477" t="e">
        <f>H131/H130</f>
        <v>#DIV/0!</v>
      </c>
      <c r="I132" s="477" t="e">
        <f>I131/I130</f>
        <v>#DIV/0!</v>
      </c>
      <c r="J132" s="477" t="e">
        <f>J131/J130</f>
        <v>#DIV/0!</v>
      </c>
      <c r="K132" s="576" t="e">
        <f>K131/K130</f>
        <v>#DIV/0!</v>
      </c>
    </row>
    <row r="133" spans="1:11" ht="35.1" customHeight="1" thickBot="1">
      <c r="A133" s="578">
        <v>87</v>
      </c>
      <c r="B133" s="603" t="s">
        <v>31</v>
      </c>
      <c r="C133" s="604" t="s">
        <v>103</v>
      </c>
      <c r="D133" s="581"/>
      <c r="E133" s="618" t="s">
        <v>320</v>
      </c>
      <c r="F133" s="587" t="s">
        <v>302</v>
      </c>
      <c r="G133" s="178"/>
      <c r="H133" s="194">
        <v>0</v>
      </c>
      <c r="I133" s="503" t="e">
        <f>I132-H132</f>
        <v>#DIV/0!</v>
      </c>
      <c r="J133" s="194" t="e">
        <f>J132-I132</f>
        <v>#DIV/0!</v>
      </c>
      <c r="K133" s="570" t="e">
        <f>K132-J132</f>
        <v>#DIV/0!</v>
      </c>
    </row>
  </sheetData>
  <autoFilter ref="A4:K4" xr:uid="{00000000-0009-0000-0000-000008000000}"/>
  <phoneticPr fontId="3" type="noConversion"/>
  <pageMargins left="0.7" right="0.7" top="0.75" bottom="0.75" header="0.3" footer="0.3"/>
  <pageSetup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2:N20"/>
  <sheetViews>
    <sheetView tabSelected="1" zoomScale="90" zoomScaleNormal="90" workbookViewId="0">
      <selection activeCell="A21" sqref="A21:XFD37"/>
    </sheetView>
  </sheetViews>
  <sheetFormatPr defaultRowHeight="12.75"/>
  <cols>
    <col min="1" max="1" width="22.7109375" customWidth="1"/>
    <col min="2" max="2" width="14" customWidth="1"/>
    <col min="4" max="4" width="54.85546875" customWidth="1"/>
    <col min="5" max="5" width="11.85546875" customWidth="1"/>
    <col min="6" max="6" width="53.85546875" customWidth="1"/>
    <col min="7" max="7" width="14" customWidth="1"/>
    <col min="8" max="8" width="13.140625" customWidth="1"/>
    <col min="9" max="9" width="13.5703125" customWidth="1"/>
    <col min="10" max="10" width="16.42578125" customWidth="1"/>
    <col min="11" max="11" width="13.140625" bestFit="1" customWidth="1"/>
    <col min="12" max="12" width="14.7109375" customWidth="1"/>
    <col min="13" max="13" width="11.42578125" customWidth="1"/>
  </cols>
  <sheetData>
    <row r="2" spans="1:14" ht="15.75">
      <c r="A2" s="422" t="s">
        <v>189</v>
      </c>
      <c r="B2" s="423"/>
      <c r="C2" s="424"/>
    </row>
    <row r="4" spans="1:14" ht="13.5" thickBot="1">
      <c r="A4" s="457" t="s">
        <v>1</v>
      </c>
      <c r="B4" s="458"/>
      <c r="C4" s="458"/>
      <c r="D4" s="458"/>
      <c r="E4" s="458"/>
      <c r="F4" s="458"/>
      <c r="G4" s="458"/>
      <c r="H4" s="458"/>
      <c r="I4" s="458"/>
      <c r="J4" s="458"/>
      <c r="K4" s="458"/>
      <c r="L4" s="458"/>
      <c r="M4" s="459"/>
    </row>
    <row r="5" spans="1:14" ht="27.75" customHeight="1">
      <c r="A5" s="429" t="s">
        <v>322</v>
      </c>
      <c r="B5" s="426"/>
      <c r="C5" s="428" t="s">
        <v>323</v>
      </c>
      <c r="D5" s="426"/>
      <c r="E5" s="426"/>
      <c r="F5" s="426"/>
      <c r="G5" s="426"/>
      <c r="H5" s="426"/>
      <c r="I5" s="428"/>
      <c r="J5" s="428" t="s">
        <v>324</v>
      </c>
      <c r="K5" s="430"/>
      <c r="L5" s="430">
        <v>87</v>
      </c>
      <c r="M5" s="425"/>
      <c r="N5" s="468" t="s">
        <v>325</v>
      </c>
    </row>
    <row r="6" spans="1:14" ht="24.75" customHeight="1">
      <c r="A6" s="431" t="s">
        <v>326</v>
      </c>
      <c r="B6" s="6"/>
      <c r="C6" s="433" t="s">
        <v>327</v>
      </c>
      <c r="D6" s="6" t="s">
        <v>115</v>
      </c>
      <c r="E6" s="6"/>
      <c r="F6" s="6"/>
      <c r="G6" s="6"/>
      <c r="H6" s="6"/>
      <c r="I6" s="6"/>
      <c r="J6" s="432" t="s">
        <v>328</v>
      </c>
      <c r="K6" s="6"/>
      <c r="L6" s="789" t="s">
        <v>31</v>
      </c>
      <c r="M6" s="208"/>
    </row>
    <row r="7" spans="1:14" ht="15.75" customHeight="1" thickBot="1">
      <c r="A7" s="790"/>
      <c r="B7" s="791"/>
      <c r="C7" s="791"/>
      <c r="D7" s="791"/>
      <c r="E7" s="791"/>
      <c r="F7" s="791"/>
      <c r="G7" s="791"/>
      <c r="H7" s="791"/>
      <c r="I7" s="791"/>
      <c r="J7" s="791"/>
      <c r="K7" s="791"/>
      <c r="L7" s="791"/>
      <c r="M7" s="459"/>
    </row>
    <row r="8" spans="1:14" ht="44.25" customHeight="1" thickBot="1">
      <c r="A8" s="788" t="s">
        <v>329</v>
      </c>
      <c r="B8" s="916" t="s">
        <v>330</v>
      </c>
      <c r="C8" s="917"/>
      <c r="D8" s="917"/>
      <c r="E8" s="918"/>
      <c r="F8" s="918"/>
      <c r="G8" s="918"/>
      <c r="H8" s="918"/>
      <c r="I8" s="918"/>
      <c r="J8" s="918"/>
      <c r="K8" s="918"/>
      <c r="L8" s="918"/>
      <c r="M8" s="919"/>
    </row>
    <row r="9" spans="1:14" ht="33" customHeight="1" thickBot="1">
      <c r="A9" s="920" t="s">
        <v>331</v>
      </c>
      <c r="B9" s="921"/>
      <c r="C9" s="921"/>
      <c r="D9" s="922"/>
      <c r="E9" s="434"/>
      <c r="F9" s="434"/>
      <c r="G9" s="434"/>
      <c r="H9" s="434"/>
      <c r="I9" s="434"/>
      <c r="J9" s="434"/>
      <c r="K9" s="434"/>
      <c r="L9" s="434"/>
      <c r="M9" s="208"/>
    </row>
    <row r="10" spans="1:14" ht="39" customHeight="1">
      <c r="A10" s="787" t="s">
        <v>332</v>
      </c>
      <c r="B10" s="923" t="s">
        <v>333</v>
      </c>
      <c r="C10" s="923"/>
      <c r="D10" s="923"/>
      <c r="E10" s="289"/>
      <c r="F10" s="144"/>
      <c r="G10" s="438" t="s">
        <v>250</v>
      </c>
      <c r="H10" s="465" t="s">
        <v>334</v>
      </c>
      <c r="I10" s="439" t="s">
        <v>335</v>
      </c>
      <c r="J10" s="439" t="s">
        <v>336</v>
      </c>
      <c r="K10" s="439" t="s">
        <v>334</v>
      </c>
      <c r="L10" s="418" t="s">
        <v>337</v>
      </c>
      <c r="M10" s="435" t="s">
        <v>338</v>
      </c>
    </row>
    <row r="11" spans="1:14" ht="18.75" customHeight="1">
      <c r="A11" s="440"/>
      <c r="B11" s="913" t="s">
        <v>339</v>
      </c>
      <c r="C11" s="914"/>
      <c r="D11" s="915"/>
      <c r="E11" s="156"/>
      <c r="F11" s="144"/>
      <c r="G11" s="212" t="s">
        <v>340</v>
      </c>
      <c r="H11" s="758">
        <v>6702</v>
      </c>
      <c r="I11" s="778">
        <v>7370000</v>
      </c>
      <c r="J11" s="778">
        <v>7370000</v>
      </c>
      <c r="K11" s="779">
        <v>534941</v>
      </c>
      <c r="L11" s="778">
        <f>J11-K11</f>
        <v>6835059</v>
      </c>
      <c r="M11" s="759">
        <f>K11/J11</f>
        <v>7.2583582089552234E-2</v>
      </c>
    </row>
    <row r="12" spans="1:14" ht="18.75" customHeight="1">
      <c r="A12" s="440"/>
      <c r="B12" s="913" t="s">
        <v>341</v>
      </c>
      <c r="C12" s="914"/>
      <c r="D12" s="915"/>
      <c r="E12" s="156"/>
      <c r="F12" s="533"/>
      <c r="G12" s="212" t="s">
        <v>340</v>
      </c>
      <c r="H12" s="758">
        <v>3501</v>
      </c>
      <c r="I12" s="778">
        <v>3630000</v>
      </c>
      <c r="J12" s="778">
        <v>3630000</v>
      </c>
      <c r="K12" s="779">
        <v>263479</v>
      </c>
      <c r="L12" s="157">
        <f>J12-K12</f>
        <v>3366521</v>
      </c>
      <c r="M12" s="759">
        <f>K12/J12</f>
        <v>7.258374655647383E-2</v>
      </c>
    </row>
    <row r="13" spans="1:14" ht="28.5" customHeight="1" thickBot="1">
      <c r="A13" s="927" t="s">
        <v>342</v>
      </c>
      <c r="B13" s="928"/>
      <c r="C13" s="928"/>
      <c r="D13" s="928"/>
      <c r="E13" s="6"/>
      <c r="F13" s="6"/>
      <c r="G13" s="6"/>
      <c r="H13" s="6"/>
      <c r="I13" s="6"/>
      <c r="J13" s="6"/>
      <c r="K13" s="6"/>
      <c r="L13" s="427"/>
      <c r="M13" s="208"/>
    </row>
    <row r="14" spans="1:14" ht="65.25" customHeight="1">
      <c r="A14" s="461" t="s">
        <v>343</v>
      </c>
      <c r="B14" s="924" t="s">
        <v>344</v>
      </c>
      <c r="C14" s="925"/>
      <c r="D14" s="926"/>
      <c r="E14" s="462" t="s">
        <v>345</v>
      </c>
      <c r="F14" s="463" t="s">
        <v>346</v>
      </c>
      <c r="G14" s="464" t="s">
        <v>250</v>
      </c>
      <c r="H14" s="464" t="s">
        <v>347</v>
      </c>
      <c r="I14" s="464" t="s">
        <v>335</v>
      </c>
      <c r="J14" s="464" t="s">
        <v>336</v>
      </c>
      <c r="K14" s="465" t="s">
        <v>334</v>
      </c>
      <c r="L14" s="464" t="s">
        <v>337</v>
      </c>
      <c r="M14" s="420" t="s">
        <v>338</v>
      </c>
    </row>
    <row r="15" spans="1:14" ht="63.75" customHeight="1">
      <c r="A15" s="436" t="s">
        <v>348</v>
      </c>
      <c r="B15" s="909" t="s">
        <v>349</v>
      </c>
      <c r="C15" s="910"/>
      <c r="D15" s="910"/>
      <c r="E15" s="156"/>
      <c r="F15" s="757" t="s">
        <v>350</v>
      </c>
      <c r="G15" s="156" t="s">
        <v>351</v>
      </c>
      <c r="H15" s="783">
        <v>39128045</v>
      </c>
      <c r="I15" s="783">
        <v>63570000</v>
      </c>
      <c r="J15" s="783">
        <v>63570000</v>
      </c>
      <c r="K15" s="783">
        <v>10799858</v>
      </c>
      <c r="L15" s="784">
        <f>J15-K15</f>
        <v>52770142</v>
      </c>
      <c r="M15" s="767">
        <f>K15/J15</f>
        <v>0.16988922447695454</v>
      </c>
    </row>
    <row r="16" spans="1:14" ht="50.25" customHeight="1">
      <c r="A16" s="437" t="s">
        <v>352</v>
      </c>
      <c r="B16" s="911" t="s">
        <v>353</v>
      </c>
      <c r="C16" s="912"/>
      <c r="D16" s="912"/>
      <c r="E16" s="156"/>
      <c r="G16" s="156"/>
      <c r="H16" s="780"/>
      <c r="I16" s="780"/>
      <c r="J16" s="780"/>
      <c r="K16" s="780"/>
      <c r="L16" s="781"/>
      <c r="M16" s="144"/>
    </row>
    <row r="17" spans="1:13" ht="50.25" customHeight="1">
      <c r="A17" s="760"/>
      <c r="B17" s="762"/>
      <c r="C17" s="762"/>
      <c r="D17" s="762"/>
      <c r="E17" s="761"/>
      <c r="F17" s="763" t="s">
        <v>354</v>
      </c>
      <c r="G17" s="761" t="s">
        <v>340</v>
      </c>
      <c r="H17" s="780">
        <v>5557</v>
      </c>
      <c r="I17" s="780">
        <v>8550</v>
      </c>
      <c r="J17" s="781">
        <v>8550</v>
      </c>
      <c r="K17" s="782">
        <v>3728</v>
      </c>
      <c r="L17" s="781">
        <f>J17-K17</f>
        <v>4822</v>
      </c>
      <c r="M17" s="785">
        <f>K17/J17</f>
        <v>0.43602339181286548</v>
      </c>
    </row>
    <row r="18" spans="1:13" ht="50.25" customHeight="1">
      <c r="A18" s="760"/>
      <c r="B18" s="762"/>
      <c r="C18" s="762"/>
      <c r="D18" s="762"/>
      <c r="E18" s="761"/>
      <c r="F18" s="763" t="s">
        <v>355</v>
      </c>
      <c r="G18" s="761" t="s">
        <v>340</v>
      </c>
      <c r="H18" s="780">
        <v>3566</v>
      </c>
      <c r="I18" s="780">
        <v>3900</v>
      </c>
      <c r="J18" s="781">
        <v>3900</v>
      </c>
      <c r="K18" s="782">
        <v>1934</v>
      </c>
      <c r="L18" s="781">
        <f t="shared" ref="L18:L20" si="0">J18-K18</f>
        <v>1966</v>
      </c>
      <c r="M18" s="785">
        <f t="shared" ref="M18:M20" si="1">K18/J18</f>
        <v>0.4958974358974359</v>
      </c>
    </row>
    <row r="19" spans="1:13" ht="50.25" customHeight="1">
      <c r="A19" s="760"/>
      <c r="B19" s="762"/>
      <c r="C19" s="762"/>
      <c r="D19" s="762"/>
      <c r="E19" s="761"/>
      <c r="F19" s="763" t="s">
        <v>356</v>
      </c>
      <c r="G19" s="761" t="s">
        <v>340</v>
      </c>
      <c r="H19" s="780">
        <v>1889</v>
      </c>
      <c r="I19" s="780">
        <v>2550</v>
      </c>
      <c r="J19" s="781">
        <v>2550</v>
      </c>
      <c r="K19" s="782">
        <v>999</v>
      </c>
      <c r="L19" s="781">
        <f t="shared" si="0"/>
        <v>1551</v>
      </c>
      <c r="M19" s="785">
        <f t="shared" si="1"/>
        <v>0.39176470588235296</v>
      </c>
    </row>
    <row r="20" spans="1:13" ht="50.25" customHeight="1">
      <c r="A20" s="760"/>
      <c r="B20" s="762"/>
      <c r="C20" s="762"/>
      <c r="D20" s="762"/>
      <c r="E20" s="156"/>
      <c r="F20" s="763" t="s">
        <v>357</v>
      </c>
      <c r="G20" s="761" t="s">
        <v>340</v>
      </c>
      <c r="H20" s="780">
        <v>12</v>
      </c>
      <c r="I20" s="780">
        <v>4</v>
      </c>
      <c r="J20" s="781">
        <v>4</v>
      </c>
      <c r="K20" s="782">
        <v>8</v>
      </c>
      <c r="L20" s="781">
        <f t="shared" si="0"/>
        <v>-4</v>
      </c>
      <c r="M20" s="767">
        <f t="shared" si="1"/>
        <v>2</v>
      </c>
    </row>
  </sheetData>
  <mergeCells count="9">
    <mergeCell ref="B10:D10"/>
    <mergeCell ref="B14:D14"/>
    <mergeCell ref="A13:D13"/>
    <mergeCell ref="B15:D15"/>
    <mergeCell ref="B16:D16"/>
    <mergeCell ref="B11:D11"/>
    <mergeCell ref="B12:D12"/>
    <mergeCell ref="B8:M8"/>
    <mergeCell ref="A9:D9"/>
  </mergeCells>
  <pageMargins left="0.7" right="0.7" top="0.75" bottom="0.75" header="0.3" footer="0.3"/>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31"/>
  <sheetViews>
    <sheetView topLeftCell="A17" zoomScale="89" zoomScaleNormal="89" zoomScalePageLayoutView="96" workbookViewId="0">
      <selection activeCell="G13" sqref="G13"/>
    </sheetView>
  </sheetViews>
  <sheetFormatPr defaultColWidth="9.140625" defaultRowHeight="12.75"/>
  <cols>
    <col min="1" max="1" width="12.7109375" style="46" customWidth="1"/>
    <col min="2" max="2" width="54.85546875" style="46" customWidth="1"/>
    <col min="3" max="3" width="16.42578125" style="47" customWidth="1"/>
    <col min="4" max="4" width="68.85546875" style="47" customWidth="1"/>
    <col min="5" max="5" width="12.7109375" style="46" customWidth="1"/>
    <col min="6" max="7" width="12.28515625" style="46" customWidth="1"/>
    <col min="8" max="8" width="12" style="46" customWidth="1"/>
    <col min="9" max="9" width="13.42578125" style="46" customWidth="1"/>
    <col min="10" max="10" width="75.85546875" style="45" customWidth="1"/>
    <col min="11" max="12" width="9.140625" style="47"/>
    <col min="13" max="13" width="54.140625" style="47" customWidth="1"/>
    <col min="14" max="16384" width="9.140625" style="47"/>
  </cols>
  <sheetData>
    <row r="2" spans="1:13" s="41" customFormat="1" ht="15.75">
      <c r="A2" s="38" t="s">
        <v>189</v>
      </c>
      <c r="B2" s="39"/>
      <c r="C2" s="40"/>
      <c r="E2" s="39"/>
      <c r="F2" s="39"/>
      <c r="G2" s="39"/>
      <c r="H2" s="39"/>
      <c r="I2" s="39"/>
      <c r="J2" s="40"/>
    </row>
    <row r="3" spans="1:13" s="45" customFormat="1" ht="18.75" customHeight="1">
      <c r="A3" s="42" t="s">
        <v>358</v>
      </c>
      <c r="B3" s="43"/>
      <c r="C3" s="44"/>
      <c r="E3" s="43"/>
      <c r="F3" s="43"/>
      <c r="G3" s="43"/>
      <c r="H3" s="43"/>
      <c r="I3" s="43"/>
    </row>
    <row r="4" spans="1:13" ht="13.5" thickBot="1"/>
    <row r="5" spans="1:13" s="52" customFormat="1" ht="45" customHeight="1" thickBot="1">
      <c r="A5" s="48" t="s">
        <v>118</v>
      </c>
      <c r="B5" s="49" t="s">
        <v>119</v>
      </c>
      <c r="C5" s="50" t="s">
        <v>191</v>
      </c>
      <c r="D5" s="858" t="s">
        <v>192</v>
      </c>
      <c r="E5" s="858"/>
      <c r="F5" s="858"/>
      <c r="G5" s="858"/>
      <c r="H5" s="858"/>
      <c r="I5" s="858"/>
      <c r="J5" s="51" t="s">
        <v>193</v>
      </c>
    </row>
    <row r="6" spans="1:13" s="52" customFormat="1" ht="72.75" customHeight="1">
      <c r="A6" s="53" t="s">
        <v>359</v>
      </c>
      <c r="B6" s="89" t="s">
        <v>360</v>
      </c>
      <c r="C6" s="55"/>
      <c r="D6" s="56"/>
      <c r="E6" s="56"/>
      <c r="F6" s="56"/>
      <c r="G6" s="56"/>
      <c r="H6" s="56"/>
      <c r="I6" s="56"/>
      <c r="J6" s="57"/>
    </row>
    <row r="7" spans="1:13" s="52" customFormat="1" ht="18.75" customHeight="1">
      <c r="A7" s="58"/>
      <c r="B7" s="59"/>
      <c r="C7" s="59"/>
      <c r="D7" s="859" t="s">
        <v>196</v>
      </c>
      <c r="E7" s="859"/>
      <c r="F7" s="859"/>
      <c r="G7" s="859"/>
      <c r="H7" s="859"/>
      <c r="I7" s="859"/>
      <c r="J7" s="82" t="s">
        <v>197</v>
      </c>
    </row>
    <row r="8" spans="1:13" s="52" customFormat="1" ht="78.75" customHeight="1">
      <c r="A8" s="929" t="s">
        <v>361</v>
      </c>
      <c r="B8" s="859"/>
      <c r="C8" s="60" t="s">
        <v>345</v>
      </c>
      <c r="D8" s="60" t="s">
        <v>200</v>
      </c>
      <c r="E8" s="60" t="s">
        <v>362</v>
      </c>
      <c r="F8" s="60" t="s">
        <v>363</v>
      </c>
      <c r="G8" s="60" t="s">
        <v>364</v>
      </c>
      <c r="H8" s="60" t="s">
        <v>365</v>
      </c>
      <c r="I8" s="60" t="s">
        <v>366</v>
      </c>
      <c r="J8" s="81"/>
    </row>
    <row r="9" spans="1:13" s="52" customFormat="1" ht="53.25" customHeight="1">
      <c r="A9" s="75" t="s">
        <v>348</v>
      </c>
      <c r="B9" s="88" t="s">
        <v>367</v>
      </c>
      <c r="C9" s="61"/>
      <c r="D9" s="59"/>
      <c r="E9" s="59"/>
      <c r="F9" s="59"/>
      <c r="G9" s="59"/>
      <c r="H9" s="59"/>
      <c r="I9" s="62"/>
      <c r="J9" s="76"/>
    </row>
    <row r="10" spans="1:13" s="52" customFormat="1" ht="72.75" customHeight="1">
      <c r="A10" s="75" t="s">
        <v>352</v>
      </c>
      <c r="B10" s="88" t="s">
        <v>368</v>
      </c>
      <c r="C10" s="61"/>
      <c r="D10" s="59"/>
      <c r="E10" s="59"/>
      <c r="F10" s="59"/>
      <c r="G10" s="59"/>
      <c r="H10" s="59"/>
      <c r="I10" s="62"/>
      <c r="J10" s="76"/>
    </row>
    <row r="11" spans="1:13" s="52" customFormat="1" ht="57" customHeight="1">
      <c r="A11" s="75" t="s">
        <v>369</v>
      </c>
      <c r="B11" s="88" t="s">
        <v>370</v>
      </c>
      <c r="C11" s="61"/>
      <c r="D11" s="59"/>
      <c r="E11" s="59"/>
      <c r="F11" s="59"/>
      <c r="G11" s="59"/>
      <c r="H11" s="59"/>
      <c r="I11" s="62"/>
      <c r="J11" s="76"/>
    </row>
    <row r="12" spans="1:13" s="52" customFormat="1" ht="90" customHeight="1">
      <c r="A12" s="75" t="s">
        <v>371</v>
      </c>
      <c r="B12" s="88" t="s">
        <v>372</v>
      </c>
      <c r="C12" s="61"/>
      <c r="D12" s="59"/>
      <c r="E12" s="59"/>
      <c r="F12" s="59"/>
      <c r="G12" s="59"/>
      <c r="H12" s="59"/>
      <c r="I12" s="62"/>
      <c r="J12" s="76"/>
    </row>
    <row r="13" spans="1:13" s="92" customFormat="1" ht="120.75" customHeight="1">
      <c r="A13" s="90"/>
      <c r="B13" s="91"/>
      <c r="C13" s="93" t="s">
        <v>373</v>
      </c>
      <c r="D13" s="95" t="s">
        <v>374</v>
      </c>
      <c r="E13" s="93">
        <v>11</v>
      </c>
      <c r="F13" s="121">
        <v>11</v>
      </c>
      <c r="G13" s="121">
        <v>11</v>
      </c>
      <c r="H13" s="123">
        <v>11</v>
      </c>
      <c r="I13" s="122">
        <f>H13/G13</f>
        <v>1</v>
      </c>
      <c r="J13" s="107" t="s">
        <v>375</v>
      </c>
      <c r="K13" s="103"/>
      <c r="L13" s="103"/>
      <c r="M13" s="103"/>
    </row>
    <row r="14" spans="1:13" s="92" customFormat="1" ht="45.75" hidden="1" customHeight="1">
      <c r="A14" s="90"/>
      <c r="B14" s="91"/>
      <c r="C14" s="93" t="s">
        <v>376</v>
      </c>
      <c r="D14" s="95" t="s">
        <v>377</v>
      </c>
      <c r="E14" s="93">
        <v>1</v>
      </c>
      <c r="F14" s="121">
        <v>1</v>
      </c>
      <c r="G14" s="121">
        <v>1</v>
      </c>
      <c r="H14" s="123"/>
      <c r="I14" s="122">
        <f t="shared" ref="I14" si="0">H14/G14</f>
        <v>0</v>
      </c>
      <c r="J14" s="124" t="s">
        <v>378</v>
      </c>
      <c r="K14" s="103"/>
      <c r="L14" s="103"/>
      <c r="M14" s="103"/>
    </row>
    <row r="15" spans="1:13" s="92" customFormat="1" ht="35.25" customHeight="1">
      <c r="A15" s="90"/>
      <c r="B15" s="91"/>
      <c r="C15" s="93" t="s">
        <v>376</v>
      </c>
      <c r="D15" s="95" t="s">
        <v>379</v>
      </c>
      <c r="E15" s="93">
        <v>1</v>
      </c>
      <c r="F15" s="123">
        <v>1</v>
      </c>
      <c r="G15" s="121">
        <v>1</v>
      </c>
      <c r="H15" s="123">
        <v>1</v>
      </c>
      <c r="I15" s="122">
        <v>1</v>
      </c>
      <c r="J15" s="107" t="s">
        <v>380</v>
      </c>
    </row>
    <row r="16" spans="1:13" s="92" customFormat="1" ht="12.75" hidden="1" customHeight="1">
      <c r="A16" s="90"/>
      <c r="B16" s="96"/>
      <c r="C16" s="93" t="s">
        <v>381</v>
      </c>
      <c r="D16" s="95" t="s">
        <v>382</v>
      </c>
      <c r="E16" s="93">
        <v>23</v>
      </c>
      <c r="F16" s="120">
        <v>0</v>
      </c>
      <c r="G16" s="120">
        <v>0</v>
      </c>
      <c r="H16" s="120">
        <v>0</v>
      </c>
      <c r="I16" s="122">
        <v>0</v>
      </c>
      <c r="J16" s="107" t="s">
        <v>383</v>
      </c>
    </row>
    <row r="17" spans="1:12" s="92" customFormat="1" ht="60.75" customHeight="1">
      <c r="A17" s="75"/>
      <c r="B17" s="91"/>
      <c r="C17" s="93" t="s">
        <v>384</v>
      </c>
      <c r="D17" s="95" t="s">
        <v>385</v>
      </c>
      <c r="E17" s="93">
        <v>0</v>
      </c>
      <c r="F17" s="123">
        <v>1</v>
      </c>
      <c r="G17" s="121">
        <v>1</v>
      </c>
      <c r="H17" s="123">
        <v>0</v>
      </c>
      <c r="I17" s="122">
        <f>H17/G17</f>
        <v>0</v>
      </c>
      <c r="J17" s="95" t="s">
        <v>386</v>
      </c>
    </row>
    <row r="18" spans="1:12" s="92" customFormat="1" ht="59.25" customHeight="1">
      <c r="A18" s="75"/>
      <c r="B18" s="91"/>
      <c r="C18" s="93" t="s">
        <v>381</v>
      </c>
      <c r="D18" s="95" t="s">
        <v>387</v>
      </c>
      <c r="E18" s="93">
        <v>0</v>
      </c>
      <c r="F18" s="33">
        <v>1941</v>
      </c>
      <c r="G18" s="33">
        <v>1941</v>
      </c>
      <c r="H18" s="123">
        <v>0</v>
      </c>
      <c r="I18" s="122">
        <f>H18/G18</f>
        <v>0</v>
      </c>
      <c r="J18" s="95" t="s">
        <v>388</v>
      </c>
    </row>
    <row r="19" spans="1:12" s="92" customFormat="1" ht="49.5" customHeight="1">
      <c r="A19" s="75"/>
      <c r="B19" s="91"/>
      <c r="C19" s="93" t="s">
        <v>389</v>
      </c>
      <c r="D19" s="95" t="s">
        <v>313</v>
      </c>
      <c r="E19" s="93">
        <v>0</v>
      </c>
      <c r="F19" s="33">
        <v>5</v>
      </c>
      <c r="G19" s="33">
        <v>5</v>
      </c>
      <c r="H19" s="123">
        <v>5</v>
      </c>
      <c r="I19" s="122">
        <f>H19/G19</f>
        <v>1</v>
      </c>
      <c r="J19" s="95" t="s">
        <v>390</v>
      </c>
    </row>
    <row r="20" spans="1:12" s="92" customFormat="1" ht="39.75" customHeight="1">
      <c r="A20" s="90"/>
      <c r="B20" s="91"/>
      <c r="C20" s="93" t="s">
        <v>391</v>
      </c>
      <c r="D20" s="95" t="s">
        <v>392</v>
      </c>
      <c r="E20" s="93">
        <v>0</v>
      </c>
      <c r="F20" s="123">
        <v>5</v>
      </c>
      <c r="G20" s="33">
        <v>5</v>
      </c>
      <c r="H20" s="123">
        <v>5</v>
      </c>
      <c r="I20" s="122">
        <f>H20/G20</f>
        <v>1</v>
      </c>
      <c r="J20" s="107" t="s">
        <v>393</v>
      </c>
    </row>
    <row r="21" spans="1:12">
      <c r="B21" s="45"/>
    </row>
    <row r="22" spans="1:12" s="45" customFormat="1" ht="12.75" customHeight="1">
      <c r="A22" s="68" t="s">
        <v>239</v>
      </c>
      <c r="C22" s="69"/>
      <c r="E22" s="43"/>
      <c r="F22" s="43"/>
      <c r="G22" s="43"/>
      <c r="H22" s="43"/>
      <c r="I22" s="43"/>
    </row>
    <row r="23" spans="1:12" s="45" customFormat="1" ht="12.75" customHeight="1">
      <c r="A23" s="68" t="s">
        <v>240</v>
      </c>
      <c r="C23" s="69"/>
      <c r="E23" s="43"/>
      <c r="F23" s="43"/>
      <c r="G23" s="43"/>
      <c r="H23" s="43"/>
      <c r="I23" s="43"/>
    </row>
    <row r="24" spans="1:12" s="45" customFormat="1" ht="12.75" customHeight="1">
      <c r="A24" s="68" t="s">
        <v>241</v>
      </c>
      <c r="C24" s="69"/>
      <c r="E24" s="43"/>
      <c r="F24" s="43"/>
      <c r="G24" s="43"/>
      <c r="H24" s="43"/>
      <c r="I24" s="43"/>
    </row>
    <row r="25" spans="1:12" s="45" customFormat="1" ht="12.75" customHeight="1">
      <c r="A25" s="68" t="s">
        <v>242</v>
      </c>
      <c r="B25" s="46"/>
      <c r="C25" s="69"/>
      <c r="E25" s="43"/>
      <c r="F25" s="43"/>
      <c r="G25" s="43"/>
      <c r="H25" s="43"/>
      <c r="I25" s="43"/>
    </row>
    <row r="26" spans="1:12" ht="12.75" customHeight="1"/>
    <row r="28" spans="1:12" ht="12.75" customHeight="1"/>
    <row r="29" spans="1:12" s="73" customFormat="1" ht="36" customHeight="1">
      <c r="A29" s="860"/>
      <c r="B29" s="906" t="s">
        <v>243</v>
      </c>
      <c r="C29" s="70" t="s">
        <v>53</v>
      </c>
      <c r="D29" s="864" t="s">
        <v>394</v>
      </c>
      <c r="E29" s="865"/>
      <c r="F29" s="861" t="s">
        <v>54</v>
      </c>
      <c r="G29" s="866"/>
      <c r="H29" s="867"/>
      <c r="I29" s="70" t="s">
        <v>53</v>
      </c>
      <c r="J29" s="71" t="s">
        <v>395</v>
      </c>
      <c r="K29" s="72"/>
      <c r="L29" s="72"/>
    </row>
    <row r="30" spans="1:12" s="73" customFormat="1" ht="36" customHeight="1">
      <c r="A30" s="860"/>
      <c r="B30" s="907"/>
      <c r="C30" s="70" t="s">
        <v>55</v>
      </c>
      <c r="D30" s="871"/>
      <c r="E30" s="872"/>
      <c r="F30" s="862"/>
      <c r="G30" s="868"/>
      <c r="H30" s="860"/>
      <c r="I30" s="70" t="s">
        <v>55</v>
      </c>
      <c r="J30" s="74"/>
      <c r="K30" s="72"/>
      <c r="L30" s="72"/>
    </row>
    <row r="31" spans="1:12" s="73" customFormat="1" ht="36" customHeight="1">
      <c r="A31" s="860"/>
      <c r="B31" s="908"/>
      <c r="C31" s="70" t="s">
        <v>56</v>
      </c>
      <c r="D31" s="864" t="s">
        <v>396</v>
      </c>
      <c r="E31" s="865"/>
      <c r="F31" s="863"/>
      <c r="G31" s="869"/>
      <c r="H31" s="870"/>
      <c r="I31" s="70" t="s">
        <v>56</v>
      </c>
      <c r="J31" s="71" t="s">
        <v>396</v>
      </c>
      <c r="K31" s="72"/>
      <c r="L31" s="72"/>
    </row>
  </sheetData>
  <mergeCells count="9">
    <mergeCell ref="D5:I5"/>
    <mergeCell ref="D7:I7"/>
    <mergeCell ref="A8:B8"/>
    <mergeCell ref="A29:A31"/>
    <mergeCell ref="D29:E29"/>
    <mergeCell ref="F29:H31"/>
    <mergeCell ref="D30:E30"/>
    <mergeCell ref="D31:E31"/>
    <mergeCell ref="B29:B31"/>
  </mergeCells>
  <printOptions horizontalCentered="1" verticalCentered="1"/>
  <pageMargins left="0.25" right="0.25" top="0.36" bottom="0.35" header="0.3" footer="0.25"/>
  <pageSetup paperSize="9" scale="48"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Aneksi nr.1</vt:lpstr>
      <vt:lpstr>Aneksi nr.1.1</vt:lpstr>
      <vt:lpstr>Aneksi nr.1.2</vt:lpstr>
      <vt:lpstr>Aneksi nr.2</vt:lpstr>
      <vt:lpstr>Aneksi nr.2.1</vt:lpstr>
      <vt:lpstr>Aneksi nr. 4</vt:lpstr>
      <vt:lpstr>Aneksi nr.3 </vt:lpstr>
      <vt:lpstr>Aneksi nr.3.1</vt:lpstr>
      <vt:lpstr>Aneksi nr.3.2</vt:lpstr>
      <vt:lpstr>Aneksi nr.4 update </vt:lpstr>
      <vt:lpstr>Aneksi nr. 4 </vt:lpstr>
      <vt:lpstr>'Aneksi nr. 4'!Print_Area</vt:lpstr>
      <vt:lpstr>'Aneksi nr. 4 '!Print_Area</vt:lpstr>
      <vt:lpstr>'Aneksi nr.1'!Print_Area</vt:lpstr>
      <vt:lpstr>'Aneksi nr.1.1'!Print_Area</vt:lpstr>
      <vt:lpstr>'Aneksi nr.2'!Print_Area</vt:lpstr>
      <vt:lpstr>'Aneksi nr.3.2'!Print_Area</vt:lpstr>
      <vt:lpstr>'Aneksi nr.4 update '!Print_Area</vt:lpstr>
    </vt:vector>
  </TitlesOfParts>
  <Manager/>
  <Company>MoF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Gopri</dc:creator>
  <cp:keywords/>
  <dc:description/>
  <cp:lastModifiedBy>Anxhela Husha</cp:lastModifiedBy>
  <cp:revision/>
  <dcterms:created xsi:type="dcterms:W3CDTF">2006-01-12T07:01:41Z</dcterms:created>
  <dcterms:modified xsi:type="dcterms:W3CDTF">2025-02-18T14:19:44Z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