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autoCompressPictures="0"/>
  <mc:AlternateContent xmlns:mc="http://schemas.openxmlformats.org/markup-compatibility/2006">
    <mc:Choice Requires="x15">
      <x15ac:absPath xmlns:x15ac="http://schemas.microsoft.com/office/spreadsheetml/2010/11/ac" url="C:\Users\anxhela.husha\Downloads\"/>
    </mc:Choice>
  </mc:AlternateContent>
  <xr:revisionPtr revIDLastSave="0" documentId="13_ncr:1_{94A0A86C-2BF4-48D5-A862-F2D8A59D6F55}" xr6:coauthVersionLast="47" xr6:coauthVersionMax="47" xr10:uidLastSave="{00000000-0000-0000-0000-000000000000}"/>
  <bookViews>
    <workbookView xWindow="-120" yWindow="-120" windowWidth="29040" windowHeight="15720" tabRatio="736" activeTab="9" xr2:uid="{00000000-000D-0000-FFFF-FFFF00000000}"/>
  </bookViews>
  <sheets>
    <sheet name="Aneksi nr.1" sheetId="7" r:id="rId1"/>
    <sheet name="Aneksi nr.1.1" sheetId="17" r:id="rId2"/>
    <sheet name="Aneksi nr.1.2" sheetId="18" r:id="rId3"/>
    <sheet name="Aneksi nr.2" sheetId="4" r:id="rId4"/>
    <sheet name="Aneksi nr.2.1" sheetId="19" r:id="rId5"/>
    <sheet name="Aneksi nr. 4" sheetId="15" state="hidden" r:id="rId6"/>
    <sheet name="Aneksi nr.3 " sheetId="23" r:id="rId7"/>
    <sheet name="Aneksi nr.3.1" sheetId="20" r:id="rId8"/>
    <sheet name="Aneksi nr.3.2" sheetId="25" r:id="rId9"/>
    <sheet name="Aneksi nr.4 update " sheetId="24" r:id="rId10"/>
    <sheet name="Aneksi nr. 4 " sheetId="16"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A" localSheetId="10">#REF!</definedName>
    <definedName name="\A">#REF!</definedName>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A" localSheetId="10" hidden="1">'[1]DAILY from archive'!#REF!</definedName>
    <definedName name="__123Graph_A" hidden="1">'[1]DAILY from archive'!#REF!</definedName>
    <definedName name="__123Graph_AADVANCE" localSheetId="10" hidden="1">#REF!</definedName>
    <definedName name="__123Graph_AADVANCE" hidden="1">#REF!</definedName>
    <definedName name="__123Graph_ACUMCHANGE" localSheetId="10" hidden="1">'[2]DAILY from archive'!#REF!</definedName>
    <definedName name="__123Graph_ACUMCHANGE" hidden="1">'[2]DAILY from archive'!#REF!</definedName>
    <definedName name="__123Graph_ADAILYEXR" hidden="1">'[2]DAILY from archive'!$J$177:$J$332</definedName>
    <definedName name="__123Graph_ADAILYRATE" localSheetId="10" hidden="1">'[2]DAILY from archive'!#REF!</definedName>
    <definedName name="__123Graph_ADAILYRATE" hidden="1">'[2]DAILY from archive'!#REF!</definedName>
    <definedName name="__123Graph_AGRAPH1" localSheetId="10" hidden="1">[3]M!#REF!</definedName>
    <definedName name="__123Graph_AGRAPH1" hidden="1">[3]M!#REF!</definedName>
    <definedName name="__123Graph_AGRAPH2" localSheetId="10" hidden="1">[3]M!#REF!</definedName>
    <definedName name="__123Graph_AGRAPH2" hidden="1">[3]M!#REF!</definedName>
    <definedName name="__123Graph_AGRAPH3" localSheetId="10" hidden="1">[3]M!#REF!</definedName>
    <definedName name="__123Graph_AGRAPH3" hidden="1">[3]M!#REF!</definedName>
    <definedName name="__123Graph_AIBRD_LEND" hidden="1">[4]WB!$Q$13:$AK$13</definedName>
    <definedName name="__123Graph_APIPELINE" hidden="1">[4]BoP!$U$359:$AQ$359</definedName>
    <definedName name="__123Graph_AREER" localSheetId="10" hidden="1">[4]ER!#REF!</definedName>
    <definedName name="__123Graph_AREER" hidden="1">[4]ER!#REF!</definedName>
    <definedName name="__123Graph_ARESERVES" hidden="1">[5]NFA!$AX$73:$BZ$73</definedName>
    <definedName name="__123Graph_B" localSheetId="10" hidden="1">[6]revagtrim!#REF!</definedName>
    <definedName name="__123Graph_B" hidden="1">[6]revagtrim!#REF!</definedName>
    <definedName name="__123Graph_BCUMCHANGE" localSheetId="10" hidden="1">'[2]DAILY from archive'!#REF!</definedName>
    <definedName name="__123Graph_BCUMCHANGE" hidden="1">'[2]DAILY from archive'!#REF!</definedName>
    <definedName name="__123Graph_BDAILYEXR" localSheetId="10" hidden="1">'[2]DAILY from archive'!#REF!</definedName>
    <definedName name="__123Graph_BDAILYEXR" hidden="1">'[2]DAILY from archive'!#REF!</definedName>
    <definedName name="__123Graph_BDAILYRATE" localSheetId="10" hidden="1">'[2]DAILY from archive'!#REF!</definedName>
    <definedName name="__123Graph_BDAILYRATE" hidden="1">'[2]DAILY from archive'!#REF!</definedName>
    <definedName name="__123Graph_BIBRD_LEND" hidden="1">[4]WB!$Q$61:$AK$61</definedName>
    <definedName name="__123Graph_BPIPELINE" hidden="1">[4]BoP!$U$358:$AQ$358</definedName>
    <definedName name="__123Graph_BREER" localSheetId="10" hidden="1">[4]ER!#REF!</definedName>
    <definedName name="__123Graph_BREER" hidden="1">[4]ER!#REF!</definedName>
    <definedName name="__123Graph_BRESERVES" hidden="1">[5]NFA!$AX$74:$BZ$74</definedName>
    <definedName name="__123Graph_C" localSheetId="10" hidden="1">[6]revagtrim!#REF!</definedName>
    <definedName name="__123Graph_C" hidden="1">[6]revagtrim!#REF!</definedName>
    <definedName name="__123Graph_CDAILYEXR" localSheetId="10" hidden="1">'[2]DAILY from archive'!#REF!</definedName>
    <definedName name="__123Graph_CDAILYEXR" hidden="1">'[2]DAILY from archive'!#REF!</definedName>
    <definedName name="__123Graph_CDAILYRATE" localSheetId="10" hidden="1">'[2]DAILY from archive'!#REF!</definedName>
    <definedName name="__123Graph_CDAILYRATE" hidden="1">'[2]DAILY from archive'!#REF!</definedName>
    <definedName name="__123Graph_CREER" localSheetId="10" hidden="1">[4]ER!#REF!</definedName>
    <definedName name="__123Graph_CREER" hidden="1">[4]ER!#REF!</definedName>
    <definedName name="__123Graph_D" localSheetId="10" hidden="1">[7]SEI!#REF!</definedName>
    <definedName name="__123Graph_D" hidden="1">[7]SEI!#REF!</definedName>
    <definedName name="__123Graph_DDAILYEXR" localSheetId="10" hidden="1">'[2]DAILY from archive'!#REF!</definedName>
    <definedName name="__123Graph_DDAILYEXR" hidden="1">'[2]DAILY from archive'!#REF!</definedName>
    <definedName name="__123Graph_DDAILYRATE" localSheetId="10" hidden="1">'[2]DAILY from archive'!#REF!</definedName>
    <definedName name="__123Graph_DDAILYRATE" hidden="1">'[2]DAILY from archive'!#REF!</definedName>
    <definedName name="__123Graph_E" localSheetId="10" hidden="1">[7]SEI!#REF!</definedName>
    <definedName name="__123Graph_E" hidden="1">[7]SEI!#REF!</definedName>
    <definedName name="__123Graph_EDAILYEXR" localSheetId="10" hidden="1">'[2]DAILY from archive'!#REF!</definedName>
    <definedName name="__123Graph_EDAILYEXR" hidden="1">'[2]DAILY from archive'!#REF!</definedName>
    <definedName name="__123Graph_F" localSheetId="10" hidden="1">[7]SEI!#REF!</definedName>
    <definedName name="__123Graph_F" hidden="1">[7]SEI!#REF!</definedName>
    <definedName name="__123Graph_FDAILYEXR" hidden="1">'[2]DAILY from archive'!$AA$18:$AA$332</definedName>
    <definedName name="__123Graph_X" hidden="1">'[8]SUMMARY TABLE'!$C$5:$S$5</definedName>
    <definedName name="__123Graph_XCUMCHANGE" localSheetId="10" hidden="1">'[2]DAILY from archive'!#REF!</definedName>
    <definedName name="__123Graph_XCUMCHANGE" hidden="1">'[2]DAILY from archive'!#REF!</definedName>
    <definedName name="__123Graph_XDAILYEXR" hidden="1">'[2]DAILY from archive'!$D$177:$D$332</definedName>
    <definedName name="__123Graph_XDAILYRATE" hidden="1">'[2]DAILY from archive'!$D$177:$D$332</definedName>
    <definedName name="__123Graph_XIBRD_LEND" hidden="1">[4]WB!$Q$9:$AK$9</definedName>
    <definedName name="__tab11">#REF!</definedName>
    <definedName name="__tab12">#REF!</definedName>
    <definedName name="__tab14">#REF!</definedName>
    <definedName name="__tab15">#REF!</definedName>
    <definedName name="__tab9">[9]Assumptions!#REF!</definedName>
    <definedName name="_1__123Graph_ACPI_ER_LOG" localSheetId="10" hidden="1">[4]ER!#REF!</definedName>
    <definedName name="_10Macros_Import_.qbop" localSheetId="10">[10]!'[Macros Import].qbop'</definedName>
    <definedName name="_11Macros_Import_.qbop">[10]!'[Macros Import].qbop'</definedName>
    <definedName name="_2__123Graph_ACPI_ER_LOG" hidden="1">[4]ER!#REF!</definedName>
    <definedName name="_3__123Graph_AIBA_IBRD" hidden="1">[4]WB!$Q$62:$AK$62</definedName>
    <definedName name="_4__123Graph_AWB_ADJ_PRJ" hidden="1">[4]WB!$Q$255:$AK$255</definedName>
    <definedName name="_5__123Graph_BCPI_ER_LOG" localSheetId="10" hidden="1">[4]ER!#REF!</definedName>
    <definedName name="_6__123Graph_BCPI_ER_LOG" hidden="1">[4]ER!#REF!</definedName>
    <definedName name="_7__123Graph_BIBA_IBRD" localSheetId="10" hidden="1">[4]WB!#REF!</definedName>
    <definedName name="_8__123Graph_BIBA_IBRD" hidden="1">[4]WB!#REF!</definedName>
    <definedName name="_9__123Graph_BWB_ADJ_PRJ" hidden="1">[4]WB!$Q$257:$AK$257</definedName>
    <definedName name="_COL1">[11]SimInp1:ModDef!$A$1:$V$130</definedName>
    <definedName name="_END94">'[12]End-94'!$D$102:$AS$189</definedName>
    <definedName name="_Fill" hidden="1">#REF!</definedName>
    <definedName name="_Filler" hidden="1">[13]A!$A$43:$A$598</definedName>
    <definedName name="_xlnm._FilterDatabase" localSheetId="3" hidden="1">'Aneksi nr.2'!#REF!</definedName>
    <definedName name="_xlnm._FilterDatabase" localSheetId="7" hidden="1">'Aneksi nr.3.1'!$A$7:$P$13</definedName>
    <definedName name="_xlnm._FilterDatabase" localSheetId="8" hidden="1">'Aneksi nr.3.2'!$A$4:$K$4</definedName>
    <definedName name="_Key2" localSheetId="10" hidden="1">[14]Contents!#REF!</definedName>
    <definedName name="_Key2" hidden="1">[14]Contents!#REF!</definedName>
    <definedName name="_MCV1">[15]Main!$E$64:$AH$64</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SUM2">[12]BoP!$G$174:$AR$216</definedName>
    <definedName name="_tab06">#REF!</definedName>
    <definedName name="_tab07">#REF!</definedName>
    <definedName name="_tab1">#REF!</definedName>
    <definedName name="_tab10">#REF!</definedName>
    <definedName name="_tab11" localSheetId="10">#REF!</definedName>
    <definedName name="_tab12" localSheetId="10">#REF!</definedName>
    <definedName name="_tab13">#REF!</definedName>
    <definedName name="_tab14" localSheetId="10">#REF!</definedName>
    <definedName name="_tab15" localSheetId="10">#REF!</definedName>
    <definedName name="_tab16">#REF!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4">#REF!</definedName>
    <definedName name="_tab5">#REF!</definedName>
    <definedName name="_tab6">#REF!</definedName>
    <definedName name="_tab7">#REF!</definedName>
    <definedName name="_tab8">#REF!</definedName>
    <definedName name="_tab9" localSheetId="10">[9]Assumptions!#REF!</definedName>
    <definedName name="_TB1">[16]SummaryCG!$A$4:$CL$77</definedName>
    <definedName name="_TB2">[16]CGRev!$A$4:$CL$43</definedName>
    <definedName name="_TB3">[16]CGExp!$A$4:$CL$86</definedName>
    <definedName name="_TB4">[16]CGExternal!$B$4:$CL$55</definedName>
    <definedName name="_TB5">[16]CGAuthMeth!$B$4:$CL$55</definedName>
    <definedName name="_TB6">[16]CGAuthMeth!$B$64:$CL$131</definedName>
    <definedName name="_TB7">[16]CGFin_Monthly!$B$4:$AC$73</definedName>
    <definedName name="_TB8">[16]CGFin_Monthly!$B$174:$AC$234</definedName>
    <definedName name="_WB1">[12]WB!$D$13:$AF$264</definedName>
    <definedName name="_WB2">[12]WB!$AG$13:$AQ$264</definedName>
    <definedName name="a">[17]Debt!$T$2</definedName>
    <definedName name="ACTIVATE" localSheetId="10">#REF!</definedName>
    <definedName name="ACTIVATE">#REF!</definedName>
    <definedName name="AID">#REF!</definedName>
    <definedName name="AlPr_TB_1">#REF!</definedName>
    <definedName name="AlPr_TB_1b">#REF!</definedName>
    <definedName name="ALTBCA">[15]QQ!$E$11:$AH$11</definedName>
    <definedName name="ALTNGDP_R">[15]Q4!$E$53:$AH$53</definedName>
    <definedName name="ALTPCPI">[15]Q6!$E$27:$AH$27</definedName>
    <definedName name="ams" localSheetId="5" hidden="1">{"Main Economic Indicators",#N/A,FALSE,"C"}</definedName>
    <definedName name="ams" localSheetId="10" hidden="1">{"Main Economic Indicators",#N/A,FALSE,"C"}</definedName>
    <definedName name="ams" hidden="1">{"Main Economic Indicators",#N/A,FALSE,"C"}</definedName>
    <definedName name="amstwo" localSheetId="5" hidden="1">{"Main Economic Indicators",#N/A,FALSE,"C"}</definedName>
    <definedName name="amstwo" localSheetId="10" hidden="1">{"Main Economic Indicators",#N/A,FALSE,"C"}</definedName>
    <definedName name="amstwo" hidden="1">{"Main Economic Indicators",#N/A,FALSE,"C"}</definedName>
    <definedName name="anscount" hidden="1">1</definedName>
    <definedName name="APr_1">#REF!</definedName>
    <definedName name="APr_1b">#REF!</definedName>
    <definedName name="APr_2">#REF!</definedName>
    <definedName name="Apr_2b">#REF!</definedName>
    <definedName name="Apr_Diffb">#REF!</definedName>
    <definedName name="Assistance">#REF!</definedName>
    <definedName name="assu" localSheetId="10">#REF!</definedName>
    <definedName name="assu">#REF!</definedName>
    <definedName name="ASSUMPN2">#REF!</definedName>
    <definedName name="ATS">#REF!</definedName>
    <definedName name="Balance_of_payments">#REF!</definedName>
    <definedName name="basktind">[18]Bask_fd!$BR$9:$CE$51</definedName>
    <definedName name="basktinf" localSheetId="10">[18]Bask_fd!#REF!</definedName>
    <definedName name="basktinf">[18]Bask_fd!#REF!</definedName>
    <definedName name="basktinf12\" localSheetId="10">[18]Bask_fd!#REF!</definedName>
    <definedName name="basktinf12\">[18]Bask_fd!#REF!</definedName>
    <definedName name="BCA">[15]QQ!$E$9:$AH$9</definedName>
    <definedName name="BCA_GDP">[15]QQ!$E$10:$AH$10</definedName>
    <definedName name="BCA_NGDP">#REF!</definedName>
    <definedName name="BE">[15]Q6!$E$137:$AH$137</definedName>
    <definedName name="BEA">[15]QQ!$E$140:$AH$140</definedName>
    <definedName name="BEC">#REF!</definedName>
    <definedName name="BED">#REF!</definedName>
    <definedName name="BED_6">#REF!</definedName>
    <definedName name="BEO">[15]Q6!$E$142:$AH$142</definedName>
    <definedName name="BER">[15]QQ!$E$141:$AH$141</definedName>
    <definedName name="BESD">[15]Q7!$E$42:$AH$42</definedName>
    <definedName name="BF">[15]QQ!$E$55:$AH$55</definedName>
    <definedName name="BFD">[15]QQ!$E$58:$AH$58</definedName>
    <definedName name="BFDA">[15]Q6!$E$60:$AH$60</definedName>
    <definedName name="BFDI">[15]Q6!$E$63:$AH$63</definedName>
    <definedName name="BFDIL">[15]QQ!$E$65:$AH$65</definedName>
    <definedName name="BFL_D">[15]DA!$E$49:$AH$49</definedName>
    <definedName name="BFO">[15]QQ!$E$90:$AH$90</definedName>
    <definedName name="BFOA">[15]Q6!$E$98:$AH$98</definedName>
    <definedName name="BFOAG">[15]QQ!$E$100:$AH$100</definedName>
    <definedName name="BFOAP">[15]Q6!$E$101:$AH$101</definedName>
    <definedName name="BFOG">[15]Q6!$E$93:$AH$93</definedName>
    <definedName name="BFOL">[15]QQ!$E$104:$AH$104</definedName>
    <definedName name="BFOL_B">[15]QQ!$E$118:$AH$118</definedName>
    <definedName name="BFOL_G">[15]QQ!$E$113:$AH$113</definedName>
    <definedName name="BFOL_L">#REF!</definedName>
    <definedName name="BFOL_O">[15]Q6!$E$120:$AH$120</definedName>
    <definedName name="BFOL_S">#REF!</definedName>
    <definedName name="BFOLB">#REF!</definedName>
    <definedName name="BFOLG">[15]Q6!$E$107:$AH$107</definedName>
    <definedName name="BFOLG_L">#REF!</definedName>
    <definedName name="BFOLP">[15]Q6!$E$109:$AH$109</definedName>
    <definedName name="BFOP">[15]Q6!$E$95:$AH$95</definedName>
    <definedName name="BFP">[15]QQ!$E$68:$AH$68</definedName>
    <definedName name="BFPA">[15]Q6!$E$75:$AH$75</definedName>
    <definedName name="BFPAG">[15]QQ!$E$77:$AH$77</definedName>
    <definedName name="BFPG">[15]Q6!$E$72:$AH$72</definedName>
    <definedName name="BFPL">[15]Q6!$E$78:$AH$78</definedName>
    <definedName name="BFPLBN">#REF!</definedName>
    <definedName name="BFPLD">[15]QQ!$E$83:$AH$83</definedName>
    <definedName name="BFPLD_G">#REF!</definedName>
    <definedName name="BFPLDG">[15]Q6!$E$88:$AH$88</definedName>
    <definedName name="BFPLDP">[15]Q6!$E$86:$AH$86</definedName>
    <definedName name="BFPLE">[15]Q6!$E$81:$AH$81</definedName>
    <definedName name="BFPLE_G">#REF!</definedName>
    <definedName name="BFPLMM">#REF!</definedName>
    <definedName name="BFPP">[15]Q6!$E$70:$AH$70</definedName>
    <definedName name="BFRA">[15]QQ!$E$123:$AH$123</definedName>
    <definedName name="BFUND">[15]Q6!$E$115:$AH$115</definedName>
    <definedName name="BGS">[15]Q6!$E$13:$AH$13</definedName>
    <definedName name="BI">[15]Q6!$E$32:$AH$32</definedName>
    <definedName name="BIC">[15]Q6!$E$35:$AH$35</definedName>
    <definedName name="BID">[15]Q6!$E$38:$AH$38</definedName>
    <definedName name="BIL">[19]Work!$B$26:$AG$97</definedName>
    <definedName name="BIP">#REF!</definedName>
    <definedName name="BK">[15]Q6!$E$48:$AH$48</definedName>
    <definedName name="BKF">[15]QQ!$E$51:$AH$51</definedName>
    <definedName name="BKF_6">[15]Q6!$E$139:$AH$139</definedName>
    <definedName name="BKFA">#REF!</definedName>
    <definedName name="BKO">[15]Q6!$E$52:$AH$52</definedName>
    <definedName name="BM">[15]Q6!$E$24:$AH$24</definedName>
    <definedName name="BMG">[15]Q6!$E$27:$AH$27</definedName>
    <definedName name="BMII">[15]QQ!$E$40:$AH$40</definedName>
    <definedName name="BMII_7">[15]Q7!$E$40:$AH$40</definedName>
    <definedName name="BMS">[15]Q6!$E$29:$AH$29</definedName>
    <definedName name="BOP">[15]Q6!$E$130:$AH$130</definedName>
    <definedName name="BOP_GDP">[15]Q6!$E$131:$AH$131</definedName>
    <definedName name="BRASS">[15]QQ!$E$150:$AH$150</definedName>
    <definedName name="BRASS_6">[15]Q6!$E$126:$AH$126</definedName>
    <definedName name="BRO">#REF!</definedName>
    <definedName name="BTR">[15]Q6!$E$42:$AH$42</definedName>
    <definedName name="BTRG">[15]Q6!$E$44:$AH$44</definedName>
    <definedName name="BTRP">[15]Q6!$E$45:$AH$45</definedName>
    <definedName name="budfin">#REF!</definedName>
    <definedName name="budget_financing">#REF!</definedName>
    <definedName name="BX">[15]Q6!$E$16:$AH$16</definedName>
    <definedName name="BXG">[15]Q6!$E$19:$AH$19</definedName>
    <definedName name="BXS">[15]Q6!$E$21:$AH$21</definedName>
    <definedName name="CAD">#REF!</definedName>
    <definedName name="CalcMCV_4">[15]Q4!$E$58:$AH$58</definedName>
    <definedName name="categories">#REF!</definedName>
    <definedName name="CCODE">#REF!</definedName>
    <definedName name="Ceiling_on_net_domestic_credit_to_the_government">#REF!</definedName>
    <definedName name="CHANGESWRITE">#REF!</definedName>
    <definedName name="CHART_4">[19]RED98DATA!$B$62:$CG$74</definedName>
    <definedName name="CHART1_3">[19]RED98DATA!$B$2:$BY$78</definedName>
    <definedName name="CHART10_11">[19]RED98DATA!$A$160:$CJ$249</definedName>
    <definedName name="CHART11">[19]RED98DATA!$A$253:$U$258</definedName>
    <definedName name="CHART14">[19]RED98DATA!$A$178:$F$197</definedName>
    <definedName name="CHART5_6">[19]RED98DATA!$A$79:$J$129</definedName>
    <definedName name="CHART7_8">[19]RED98DATA!$A$130:$BA$158</definedName>
    <definedName name="CHART9">[19]RED98DATA!$A$159:$AM$185</definedName>
    <definedName name="CHF">#REF!</definedName>
    <definedName name="CHK1.1">[15]Q1!$E$61:$AH$61</definedName>
    <definedName name="CHK2.1">[15]Main!$E$67:$AH$67</definedName>
    <definedName name="CHK2.2">[15]Main!$E$70:$AH$70</definedName>
    <definedName name="CHK2.3">[15]Main!$E$75:$AH$75</definedName>
    <definedName name="CHK3.1">[15]Q3!$E$61:$AH$61</definedName>
    <definedName name="CHK5.1">[15]Q5!$E$107:$AH$107</definedName>
    <definedName name="CNY">#REF!</definedName>
    <definedName name="cont" localSheetId="10">#REF!</definedName>
    <definedName name="cont">#REF!</definedName>
    <definedName name="CONTENTS">#REF!</definedName>
    <definedName name="Copyfrom">#REF!</definedName>
    <definedName name="COUNTER" localSheetId="10">#REF!</definedName>
    <definedName name="COUNTER">#REF!</definedName>
    <definedName name="CPF">[12]CPFs!$F$13:$AF$84</definedName>
    <definedName name="cpi">[19]Work!$ER$4:$FK$97</definedName>
    <definedName name="cpi_cmp">#REF!</definedName>
    <definedName name="cpi_nsa">[19]Work!$FM$5:$GF$97</definedName>
    <definedName name="Current_account">#REF!</definedName>
    <definedName name="CurrVintage">'[20]A Current Data'!$D$60</definedName>
    <definedName name="D">[15]DA!$E$9:$AH$9</definedName>
    <definedName name="D_ALTBCA_GDP">[21]DA!$E$78:$AH$78</definedName>
    <definedName name="D_ALTNGDP_R">[21]DA!$E$26:$AH$26</definedName>
    <definedName name="D_ALTNGDP_RG">[21]DA!$E$27:$AH$27</definedName>
    <definedName name="D_ALTPCPI">[21]DA!$E$50:$AH$50</definedName>
    <definedName name="D_ALTPCPIG">[21]DA!$E$51:$AH$51</definedName>
    <definedName name="D_B">[15]DA!$E$22:$AH$22</definedName>
    <definedName name="D_BCA_GDP">[21]DA!$E$77:$AH$77</definedName>
    <definedName name="D_BFD">[21]DA!$E$85:$AH$85</definedName>
    <definedName name="D_BFL">[21]DA!$E$120:$AH$120</definedName>
    <definedName name="D_BFL_D">#REF!</definedName>
    <definedName name="D_BFL_S">[21]DA!$E$121:$AH$121</definedName>
    <definedName name="D_BFLG">[21]DA!$E$122:$AH$122</definedName>
    <definedName name="D_BFOP">[21]DA!$E$87:$AH$87</definedName>
    <definedName name="D_BFPP">[21]DA!$E$86:$AH$86</definedName>
    <definedName name="D_BFRA1">[21]DA!$E$93:$AH$93</definedName>
    <definedName name="D_BFX">[21]DA!$E$91:$AH$91</definedName>
    <definedName name="D_BFXG">[21]DA!$E$89:$AH$89</definedName>
    <definedName name="D_BFXP">[21]DA!$E$84:$AH$84</definedName>
    <definedName name="D_BRASS">[21]DA!$E$118:$AH$118</definedName>
    <definedName name="D_CalcNGS">[21]DA!$E$46:$AH$46</definedName>
    <definedName name="D_CalcNMG_R">[21]DA!$E$73:$AH$73</definedName>
    <definedName name="D_CalcNXG_R">[21]DA!$E$70:$AH$70</definedName>
    <definedName name="D_D">[21]DA!$E$117:$AH$117</definedName>
    <definedName name="D_D_B">[21]DA!$E$114:$AH$114</definedName>
    <definedName name="D_D_Bdiff">[21]DA!$E$105:$AH$105</definedName>
    <definedName name="D_D_Bdiff1">[21]DA!$E$106:$AH$106</definedName>
    <definedName name="D_D_G">[21]DA!$E$115:$AH$115</definedName>
    <definedName name="D_D_Gdiff">[21]DA!$E$102:$AH$102</definedName>
    <definedName name="D_D_Gdiff1">[21]DA!$E$103:$AH$103</definedName>
    <definedName name="D_D_S">[21]DA!$E$116:$AH$116</definedName>
    <definedName name="D_D_Sdiff">#REF!</definedName>
    <definedName name="D_D_Sdiff1">#REF!</definedName>
    <definedName name="D_DA">[21]DA!$E$119:$AH$119</definedName>
    <definedName name="D_DAdiff">[21]DA!$E$111:$AH$111</definedName>
    <definedName name="D_DAdiff1">[21]DA!$E$112:$AH$112</definedName>
    <definedName name="D_Ddiff">[21]DA!$E$99:$AH$99</definedName>
    <definedName name="D_Ddiff1">[21]DA!$E$100:$AH$100</definedName>
    <definedName name="D_DSdiff">[21]DA!$E$108:$AH$108</definedName>
    <definedName name="D_DSdiff1">[21]DA!$E$109:$AH$109</definedName>
    <definedName name="D_EDNA">[21]DA!$E$17:$AH$17</definedName>
    <definedName name="D_ENDA">[21]DA!$E$16:$AH$16</definedName>
    <definedName name="D_G">[15]DA!$E$21:$AH$21</definedName>
    <definedName name="D_GCB">[21]DA!$E$62:$AH$62</definedName>
    <definedName name="D_GGB">[21]DA!$E$63:$AH$63</definedName>
    <definedName name="D_Ind">[12]DSA!$G$7:$AU$96</definedName>
    <definedName name="D_L">[15]Q7!$E$13:$AH$13</definedName>
    <definedName name="D_MCV">[21]DA!$E$10:$AH$10</definedName>
    <definedName name="D_MCV_B">[21]DA!$E$12:$AH$12</definedName>
    <definedName name="D_MCV_D">[21]DA!$E$13:$AH$13</definedName>
    <definedName name="D_MCV_N">[21]DA!$E$9:$AH$9</definedName>
    <definedName name="D_MCV_T">[21]DA!$E$11:$AH$11</definedName>
    <definedName name="D_NGDP">[21]DA!$E$35:$AH$35</definedName>
    <definedName name="D_NGDP_D">[21]DA!$E$57:$AH$57</definedName>
    <definedName name="D_NGDP_DAQ">[21]DA!$E$59:$AH$59</definedName>
    <definedName name="D_NGDP_DQ">#REF!</definedName>
    <definedName name="D_NGDP_RG">[21]DA!$E$28:$AH$28</definedName>
    <definedName name="D_NGDP_RGAQ">[21]DA!$E$30:$AH$30</definedName>
    <definedName name="D_NGDP_RGQ">[21]DA!$E$29:$AH$29</definedName>
    <definedName name="D_NGDPD">[21]DA!$E$36:$AH$36</definedName>
    <definedName name="D_NGDPDPC">[21]DA!$E$39:$AH$39</definedName>
    <definedName name="D_NGS">[21]DA!$E$44:$AH$44</definedName>
    <definedName name="D_NMG_R">[21]DA!$E$72:$AH$72</definedName>
    <definedName name="D_NSDGDP">[21]DA!$E$42:$AH$42</definedName>
    <definedName name="D_NSDGDP_R">[21]DA!$E$32:$AH$32</definedName>
    <definedName name="D_NTDD_RG">[21]DA!$E$21:$AH$21</definedName>
    <definedName name="D_NTDD_RGAQ">[21]DA!$E$23:$AH$23</definedName>
    <definedName name="D_NTDD_RGQ">[21]DA!$E$22:$AH$22</definedName>
    <definedName name="D_NXG_R">[21]DA!$E$69:$AH$69</definedName>
    <definedName name="D_O">[15]Q7!$E$23:$AH$23</definedName>
    <definedName name="D_OTB">[21]DA!$E$67:$AH$67</definedName>
    <definedName name="D_PCPI">#REF!</definedName>
    <definedName name="D_PCPIAQ">#REF!</definedName>
    <definedName name="D_PCPIG">[21]DA!$E$52:$AH$52</definedName>
    <definedName name="D_PCPIGAQ">[21]DA!$E$54:$AH$54</definedName>
    <definedName name="D_PCPIGQ">[21]DA!$E$53:$AH$53</definedName>
    <definedName name="D_PCPIQ">#REF!</definedName>
    <definedName name="D_PPPPC">[21]DA!$E$40:$AH$40</definedName>
    <definedName name="D_PPPWGT">[21]DA!$E$37:$AH$37</definedName>
    <definedName name="D_S">[15]Q7!$E$16:$AH$16</definedName>
    <definedName name="D_SRM">[15]Q7!$E$34:$AH$34</definedName>
    <definedName name="D_SY">#REF!</definedName>
    <definedName name="D_WPCP33_D">[21]DA!$E$66:$AH$66</definedName>
    <definedName name="DA">[15]DA!$E$33:$AH$33</definedName>
    <definedName name="date">#REF!</definedName>
    <definedName name="DATES" localSheetId="10">[19]RED98DATA!#REF!</definedName>
    <definedName name="DATES">[19]RED98DATA!#REF!</definedName>
    <definedName name="DATES_Q">#REF!</definedName>
    <definedName name="datesreer">#REF!</definedName>
    <definedName name="datesweo">#REF!</definedName>
    <definedName name="datesweo1">#REF!</definedName>
    <definedName name="datesweo2">#REF!</definedName>
    <definedName name="DB">[15]Q7!$E$28:$AH$28</definedName>
    <definedName name="DG">[15]Q7!$E$27:$AH$27</definedName>
    <definedName name="DG_S">[15]Q7!$E$18:$AH$18</definedName>
    <definedName name="Dhjetor_Ar_TOT_Lek" localSheetId="10">'[22]2003'!#REF!</definedName>
    <definedName name="Dhjetor_Ar_TOT_Lek">'[22]2003'!#REF!</definedName>
    <definedName name="Dhjetor_Ar_TOT_Valute" localSheetId="10">'[22]2003'!#REF!</definedName>
    <definedName name="Dhjetor_Ar_TOT_Valute">'[22]2003'!#REF!</definedName>
    <definedName name="Discount_NC">'[23]Triangle private'!$C$17</definedName>
    <definedName name="DiscountRate">#REF!</definedName>
    <definedName name="DKK">#REF!</definedName>
    <definedName name="DM">#REF!</definedName>
    <definedName name="DO">[15]Q7!$E$29:$AH$29</definedName>
    <definedName name="doc">[19]DOC!$A$1:$L$43</definedName>
    <definedName name="DOCFILE">#REF!</definedName>
    <definedName name="DS">[15]DA!$E$38:$AH$38</definedName>
    <definedName name="DSA_Assumptions">[12]DSA!$G$666:$AJ$698</definedName>
    <definedName name="DSDSI">[15]Q7!$E$42:$AH$42</definedName>
    <definedName name="DSDSP">[15]Q7!$E$52:$AH$52</definedName>
    <definedName name="DSI">[15]Q7!$E$46:$AH$46</definedName>
    <definedName name="DSP">[15]Q7!$E$56:$AH$56</definedName>
    <definedName name="DSPG">[15]Q7!$E$58:$AH$58</definedName>
    <definedName name="DTS">#REF!</definedName>
    <definedName name="EBRD">[12]EBRD!$D$14:$AM$120</definedName>
    <definedName name="ECU">#REF!</definedName>
    <definedName name="EDNA">[15]QQ!$E$151:$AH$151</definedName>
    <definedName name="EdssBatchRange">#REF!</definedName>
    <definedName name="EDSSDESCRIPTOR">#REF!</definedName>
    <definedName name="EDSSFILE">#REF!</definedName>
    <definedName name="EDSSNAME">#REF!</definedName>
    <definedName name="EDSSTABLES">#REF!</definedName>
    <definedName name="EDSSTIME">#REF!</definedName>
    <definedName name="EISCODE">#REF!</definedName>
    <definedName name="empty">[15]Q5!$DZ$1</definedName>
    <definedName name="ENDA">[15]QQ!$E$147:$AH$147</definedName>
    <definedName name="endrit" localSheetId="5" hidden="1">{"Main Economic Indicators",#N/A,FALSE,"C"}</definedName>
    <definedName name="endrit" localSheetId="10" hidden="1">{"Main Economic Indicators",#N/A,FALSE,"C"}</definedName>
    <definedName name="endrit" hidden="1">{"Main Economic Indicators",#N/A,FALSE,"C"}</definedName>
    <definedName name="ergferger" localSheetId="5" hidden="1">{"Main Economic Indicators",#N/A,FALSE,"C"}</definedName>
    <definedName name="ergferger" localSheetId="10" hidden="1">{"Main Economic Indicators",#N/A,FALSE,"C"}</definedName>
    <definedName name="ergferger" hidden="1">{"Main Economic Indicators",#N/A,FALSE,"C"}</definedName>
    <definedName name="ESP">#REF!</definedName>
    <definedName name="Excel_BuiltIn_Print_Area">#REF!</definedName>
    <definedName name="ExitWRS">[15]Main!$AB$25</definedName>
    <definedName name="EXTERNAL">#REF!</definedName>
    <definedName name="F">#REF!</definedName>
    <definedName name="FIM">#REF!</definedName>
    <definedName name="FINAN">#REF!</definedName>
    <definedName name="FINANC">#REF!</definedName>
    <definedName name="Fisc">[12]BoP!$G$365:$AK$434</definedName>
    <definedName name="FLRES">#REF!</definedName>
    <definedName name="FLRESC">#REF!</definedName>
    <definedName name="FMB">[15]Q4!$E$51:$AH$51</definedName>
    <definedName name="Foreign_liabilities">#REF!</definedName>
    <definedName name="FRF">#REF!</definedName>
    <definedName name="GapDifSum">#REF!</definedName>
    <definedName name="GapRead">#REF!</definedName>
    <definedName name="GapWrite">#REF!</definedName>
    <definedName name="GBP">#REF!</definedName>
    <definedName name="GCB">[15]Q4!$E$18:$AH$18</definedName>
    <definedName name="GCB_NGDP">[15]Q7!$E$19:$AH$19</definedName>
    <definedName name="GCD">[15]Q4!$E$21:$AH$21</definedName>
    <definedName name="GCEI">[15]Q4!$E$16:$AH$16</definedName>
    <definedName name="GCENL">[15]Q4!$E$13:$AH$13</definedName>
    <definedName name="GCND">[15]Q4!$E$24:$AH$24</definedName>
    <definedName name="GCND_NGDP">[15]Q4!$E$25:$AH$25</definedName>
    <definedName name="GCRG">[15]Q4!$E$10:$AH$10</definedName>
    <definedName name="GEORED98.XLS">[19]RED98DATA!$B$2:$BW$78</definedName>
    <definedName name="GGB">[15]Q4!$E$40:$AH$40</definedName>
    <definedName name="GGB_NGDP">[15]Q7!$E$41:$AH$41</definedName>
    <definedName name="GGD">[15]Q4!$E$43:$AH$43</definedName>
    <definedName name="GGED">[15]Q4!$E$35:$AH$35</definedName>
    <definedName name="GGEI">[15]Q4!$E$38:$AH$38</definedName>
    <definedName name="GGENL">[15]Q4!$E$32:$AH$32</definedName>
    <definedName name="GGND">[15]Q4!$E$46:$AH$46</definedName>
    <definedName name="GGRG">[15]Q4!$E$29:$AH$29</definedName>
    <definedName name="GOVERNMENT" localSheetId="10">#REF!</definedName>
    <definedName name="GOVERNMENT">#REF!</definedName>
    <definedName name="Grac_IDA">#REF!</definedName>
    <definedName name="Grace_IDA">#REF!</definedName>
    <definedName name="Grace_NC">'[23]Triangle private'!$C$14</definedName>
    <definedName name="Gross_reserves">#REF!</definedName>
    <definedName name="Gusht_Ar_TOT_Lek" localSheetId="10">'[22]2003'!#REF!</definedName>
    <definedName name="Gusht_Ar_TOT_Lek">'[22]2003'!#REF!</definedName>
    <definedName name="Gusht_Ar_TOT_Valute" localSheetId="10">'[22]2003'!#REF!</definedName>
    <definedName name="Gusht_Ar_TOT_Valute">'[22]2003'!#REF!</definedName>
    <definedName name="HERE">#REF!</definedName>
    <definedName name="IM">[12]BoP!$G$259:$AR$307</definedName>
    <definedName name="IMF">[12]IMF!$C$5:$AP$55</definedName>
    <definedName name="In_millions_of_lei">#REF!</definedName>
    <definedName name="In_millions_of_U.S._dollars">#REF!</definedName>
    <definedName name="INDIC">#REF!</definedName>
    <definedName name="Indicators">#REF!</definedName>
    <definedName name="INTEREST">[24]Aid:Services!$A$39:$AJ$46</definedName>
    <definedName name="Interest_NC">'[23]Triangle private'!$C$16</definedName>
    <definedName name="InterestRate">#REF!</definedName>
    <definedName name="ISD">#REF!</definedName>
    <definedName name="ITL">#REF!</definedName>
    <definedName name="Janar_Ar_TOT_Lek" localSheetId="10">'[22]2003'!#REF!</definedName>
    <definedName name="Janar_Ar_TOT_Lek">'[22]2003'!#REF!</definedName>
    <definedName name="Janar_Ar_TOT_Valute" localSheetId="10">'[22]2003'!#REF!</definedName>
    <definedName name="Janar_Ar_TOT_Valute">'[22]2003'!#REF!</definedName>
    <definedName name="JPY">#REF!</definedName>
    <definedName name="KA">#REF!</definedName>
    <definedName name="KEND">#REF!</definedName>
    <definedName name="KMENU">#REF!</definedName>
    <definedName name="Korrik_Ar_TOT_Lek" localSheetId="10">'[22]2003'!#REF!</definedName>
    <definedName name="Korrik_Ar_TOT_Lek">'[22]2003'!#REF!</definedName>
    <definedName name="Korrik_Ar_TOT_Valute" localSheetId="10">'[22]2003'!#REF!</definedName>
    <definedName name="Korrik_Ar_TOT_Valute">'[22]2003'!#REF!</definedName>
    <definedName name="KWD">#REF!</definedName>
    <definedName name="latest1998">#REF!</definedName>
    <definedName name="LCM">[15]Q3!$E$46:$AH$46</definedName>
    <definedName name="LE">[15]Q3!$E$13:$AH$13</definedName>
    <definedName name="LEM">[15]Q3!$E$52:$AH$52</definedName>
    <definedName name="LHEM">[15]Q3!$E$34:$AH$34</definedName>
    <definedName name="LHM">[15]Q3!$E$55:$AH$55</definedName>
    <definedName name="LIPM">[15]Q3!$E$43:$AH$43</definedName>
    <definedName name="liquidity_reserve">#REF!</definedName>
    <definedName name="LLF">[15]Q3!$E$10:$AH$10</definedName>
    <definedName name="LP">[15]Q6!$E$19:$AH$19</definedName>
    <definedName name="LULCM">[15]Q3!$E$37:$AH$37</definedName>
    <definedName name="LUR">[15]Q3!$E$16:$AH$16</definedName>
    <definedName name="Lyon">[25]C!$O$1</definedName>
    <definedName name="MACRO" localSheetId="10">#REF!</definedName>
    <definedName name="MACRO">#REF!</definedName>
    <definedName name="MACROS">#REF!</definedName>
    <definedName name="Maj_Ar_TOT_Lek" localSheetId="10">'[22]2003'!#REF!</definedName>
    <definedName name="Maj_Ar_TOT_Lek">'[22]2003'!#REF!</definedName>
    <definedName name="Maj_Ar_TOT_Valute" localSheetId="10">'[22]2003'!#REF!</definedName>
    <definedName name="Maj_Ar_TOT_Valute">'[22]2003'!#REF!</definedName>
    <definedName name="Mars_Ar_TOT_Lek">#REF!</definedName>
    <definedName name="Mars_Ar_TOT_Valute">#REF!</definedName>
    <definedName name="Maturity_NC">'[23]Triangle private'!$C$15</definedName>
    <definedName name="MCV">[15]Main!$E$63:$AH$63</definedName>
    <definedName name="MCV_B">[15]QQ!$E$157:$AH$157</definedName>
    <definedName name="MCV_B1">[15]Q6!$E$158:$AH$158</definedName>
    <definedName name="MCV_D">[15]DA!$E$62:$AH$62</definedName>
    <definedName name="MCV_D1">[15]DA!$E$63:$AH$63</definedName>
    <definedName name="MCV_N">[15]Q4!$E$58:$AH$58</definedName>
    <definedName name="MCV_N1">[15]Q1!$E$59:$AH$59</definedName>
    <definedName name="MCV_T">[15]Micro!$E$103:$AH$103</definedName>
    <definedName name="MCV_T1">[15]Q5!$E$104:$AH$104</definedName>
    <definedName name="MIDDLE" localSheetId="10">#REF!</definedName>
    <definedName name="MIDDLE">#REF!</definedName>
    <definedName name="MNT_1_TB">#REF!</definedName>
    <definedName name="MNT_2_TB">#REF!</definedName>
    <definedName name="MNT_3_TB">#REF!</definedName>
    <definedName name="mod1.03" localSheetId="10">[11]ModDef!#REF!</definedName>
    <definedName name="mod1.03">[11]ModDef!#REF!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utQ">#REF!</definedName>
    <definedName name="MS_BCA_GDP">[15]Q3!$E$27:$AH$27</definedName>
    <definedName name="MS_BMG">[15]Q3!$E$29:$AH$29</definedName>
    <definedName name="MS_BXG">[15]Q3!$E$28:$AH$28</definedName>
    <definedName name="MS_GCB_NGDP">[15]Q3!$E$19:$AH$19</definedName>
    <definedName name="MS_GGB_NGDP">[15]Q3!$E$20:$AH$20</definedName>
    <definedName name="MS_LUR">[15]Q3!$E$15:$AH$15</definedName>
    <definedName name="MS_NGDP">[15]Q3!$E$12:$AH$12</definedName>
    <definedName name="MS_NGDP_RG">[15]Q3!$E$9:$AH$9</definedName>
    <definedName name="MS_PCPIG">[15]Q3!$E$16:$AH$16</definedName>
    <definedName name="MS_TMG_RPCH">[15]Q3!$E$24:$AH$24</definedName>
    <definedName name="MS_TXG_RPCH">[15]Q3!$E$23:$AH$23</definedName>
    <definedName name="mt_moneyprog">#REF!</definedName>
    <definedName name="MTPROJ">#REF!</definedName>
    <definedName name="namehp" localSheetId="10">[26]SA_HP!#REF!</definedName>
    <definedName name="namehp">[26]SA_HP!#REF!</definedName>
    <definedName name="NAMES">#REF!</definedName>
    <definedName name="NAMES_Q">#REF!</definedName>
    <definedName name="namesreer">#REF!</definedName>
    <definedName name="namesweo">#REF!</definedName>
    <definedName name="NC_R">[15]Q1!$E$8:$AH$8</definedName>
    <definedName name="NCG">[15]Main!$E$8:$AH$8</definedName>
    <definedName name="NCG_R">[15]Q4!$E$11:$AH$11</definedName>
    <definedName name="NCP">[15]Main!$E$11:$AH$11</definedName>
    <definedName name="NCP_R">[15]Q4!$E$14:$AH$14</definedName>
    <definedName name="Nentor_Ar_TOT_Lek" localSheetId="10">'[22]2003'!#REF!</definedName>
    <definedName name="Nentor_Ar_TOT_Lek">'[22]2003'!#REF!</definedName>
    <definedName name="Nentor_Ar_TOT_Valute" localSheetId="10">'[22]2003'!#REF!</definedName>
    <definedName name="Nentor_Ar_TOT_Valute">'[22]2003'!#REF!</definedName>
    <definedName name="newname" localSheetId="10" hidden="1">[12]ER!#REF!</definedName>
    <definedName name="newname" hidden="1">[12]ER!#REF!</definedName>
    <definedName name="newname2" localSheetId="5" hidden="1">{#N/A,#N/A,FALSE,"I";#N/A,#N/A,FALSE,"J";#N/A,#N/A,FALSE,"K";#N/A,#N/A,FALSE,"L";#N/A,#N/A,FALSE,"M";#N/A,#N/A,FALSE,"N";#N/A,#N/A,FALSE,"O"}</definedName>
    <definedName name="newname2" localSheetId="10" hidden="1">{#N/A,#N/A,FALSE,"I";#N/A,#N/A,FALSE,"J";#N/A,#N/A,FALSE,"K";#N/A,#N/A,FALSE,"L";#N/A,#N/A,FALSE,"M";#N/A,#N/A,FALSE,"N";#N/A,#N/A,FALSE,"O"}</definedName>
    <definedName name="newname2" hidden="1">{#N/A,#N/A,FALSE,"I";#N/A,#N/A,FALSE,"J";#N/A,#N/A,FALSE,"K";#N/A,#N/A,FALSE,"L";#N/A,#N/A,FALSE,"M";#N/A,#N/A,FALSE,"N";#N/A,#N/A,FALSE,"O"}</definedName>
    <definedName name="newname3" localSheetId="5" hidden="1">{"ca",#N/A,FALSE,"Detailed BOP";"ka",#N/A,FALSE,"Detailed BOP";"btl",#N/A,FALSE,"Detailed BOP";#N/A,#N/A,FALSE,"Debt  Stock TBL";"imfprint",#N/A,FALSE,"IMF";"nirprintview",#N/A,FALSE,"NIR";"tradeprint",#N/A,FALSE,"Trade";"imfdebtservice",#N/A,FALSE,"IMF"}</definedName>
    <definedName name="newname3" localSheetId="10" hidden="1">{"ca",#N/A,FALSE,"Detailed BOP";"ka",#N/A,FALSE,"Detailed BOP";"btl",#N/A,FALSE,"Detailed BOP";#N/A,#N/A,FALSE,"Debt  Stock TBL";"imfprint",#N/A,FALSE,"IMF";"nirprintview",#N/A,FALSE,"NIR";"tradeprint",#N/A,FALSE,"Trade";"imfdebtservice",#N/A,FALSE,"IMF"}</definedName>
    <definedName name="newname3" hidden="1">{"ca",#N/A,FALSE,"Detailed BOP";"ka",#N/A,FALSE,"Detailed BOP";"btl",#N/A,FALSE,"Detailed BOP";#N/A,#N/A,FALSE,"Debt  Stock TBL";"imfprint",#N/A,FALSE,"IMF";"nirprintview",#N/A,FALSE,"NIR";"tradeprint",#N/A,FALSE,"Trade";"imfdebtservice",#N/A,FALSE,"IMF"}</definedName>
    <definedName name="newname4" localSheetId="5" hidden="1">{"WEO",#N/A,FALSE,"T"}</definedName>
    <definedName name="newname4" localSheetId="10" hidden="1">{"WEO",#N/A,FALSE,"T"}</definedName>
    <definedName name="newname4" hidden="1">{"WEO",#N/A,FALSE,"T"}</definedName>
    <definedName name="newname5" localSheetId="5" hidden="1">{TRUE,TRUE,-0.5,-14.75,603,387,FALSE,TRUE,TRUE,TRUE,0,1,2,1,2,1,1,4,TRUE,TRUE,3,TRUE,1,TRUE,75,"Swvu.Print.","ACwvu.Print.",#N/A,FALSE,FALSE,1,0.75,0.6,0.5,1,"","",TRUE,FALSE,TRUE,FALSE,1,#N/A,1,1,#DIV/0!,FALSE,"Rwvu.Print.",#N/A,FALSE,FALSE,FALSE,1,65532,300,FALSE,FALSE,TRUE,TRUE,TRUE}</definedName>
    <definedName name="newname5" localSheetId="10" hidden="1">{TRUE,TRUE,-0.5,-14.75,603,387,FALSE,TRUE,TRUE,TRUE,0,1,2,1,2,1,1,4,TRUE,TRUE,3,TRUE,1,TRUE,75,"Swvu.Print.","ACwvu.Print.",#N/A,FALSE,FALSE,1,0.75,0.6,0.5,1,"","",TRUE,FALSE,TRUE,FALSE,1,#N/A,1,1,#DIV/0!,FALSE,"Rwvu.Print.",#N/A,FALSE,FALSE,FALSE,1,65532,300,FALSE,FALSE,TRUE,TRUE,TRUE}</definedName>
    <definedName name="newname5" hidden="1">{TRUE,TRUE,-0.5,-14.75,603,387,FALSE,TRUE,TRUE,TRUE,0,1,2,1,2,1,1,4,TRUE,TRUE,3,TRUE,1,TRUE,75,"Swvu.Print.","ACwvu.Print.",#N/A,FALSE,FALSE,1,0.75,0.6,0.5,1,"","",TRUE,FALSE,TRUE,FALSE,1,#N/A,1,1,#DIV/0!,FALSE,"Rwvu.Print.",#N/A,FALSE,FALSE,FALSE,1,65532,300,FALSE,FALSE,TRUE,TRUE,TRUE}</definedName>
    <definedName name="NFA_assumptions">#REF!</definedName>
    <definedName name="NFB_R">[15]Q1!$E$29:$AH$29</definedName>
    <definedName name="NFB_R_GDP">[15]Q1!$E$30:$AH$30</definedName>
    <definedName name="NFI">[15]Main!$E$20:$AH$20</definedName>
    <definedName name="NFI_R">[15]Q4!$E$23:$AH$23</definedName>
    <definedName name="NFIG">[15]Main!$E$23:$AH$23</definedName>
    <definedName name="NFIP">[15]Main!$E$26:$AH$26</definedName>
    <definedName name="NFP_VE" localSheetId="10">[11]Model!#REF!</definedName>
    <definedName name="NFP_VE">[11]Model!#REF!</definedName>
    <definedName name="NFP_VE_1" localSheetId="10">[11]Model!#REF!</definedName>
    <definedName name="NFP_VE_1">[11]Model!#REF!</definedName>
    <definedName name="NGDP">[15]Main!$E$47:$AH$47</definedName>
    <definedName name="NGDP_D">[15]Q3!$E$22:$AH$22</definedName>
    <definedName name="NGDP_D.ARQ">[15]Q2!$E$21:$CB$21</definedName>
    <definedName name="NGDP_D.Q">[15]Q2!$E$20:$CB$20</definedName>
    <definedName name="NGDP_D.YOY">[15]Q2!$E$22:$CB$22</definedName>
    <definedName name="NGDP_D.YOYAVG">[15]Q2!$L$23:$CB$23</definedName>
    <definedName name="NGDP_DG">[15]Q6!$E$23:$AH$23</definedName>
    <definedName name="NGDP_R">[15]Q4!$E$50:$AH$50</definedName>
    <definedName name="NGDP_R.ARQ">[15]Q2!$E$10:$CB$10</definedName>
    <definedName name="NGDP_R.Q">[15]Q2!$E$9:$CB$9</definedName>
    <definedName name="NGDP_R.YOY">[15]Q2!$E$11:$CB$11</definedName>
    <definedName name="NGDP_R.YOYAVG">[15]Q2!$L$12:$CB$12</definedName>
    <definedName name="NGDP_RG">[15]Q4!$E$51:$AH$51</definedName>
    <definedName name="NGK">#REF!</definedName>
    <definedName name="NGS">[15]Main!$E$50:$AH$50</definedName>
    <definedName name="NGS_NGDP">[15]Main!$E$51:$AH$51</definedName>
    <definedName name="NGSG">[15]Main!$E$53:$AH$53</definedName>
    <definedName name="NGSP">[15]Main!$E$56:$AH$56</definedName>
    <definedName name="NI">[15]Main!$E$14:$AH$14</definedName>
    <definedName name="NI_GDP">[15]Main!$E$16:$AH$16</definedName>
    <definedName name="NI_NGDP">[15]Main!$E$16:$AH$16</definedName>
    <definedName name="NI_R">[15]Q1!$E$17:$AH$17</definedName>
    <definedName name="NINV">[15]Main!$E$18:$AH$18</definedName>
    <definedName name="NINV_R">[15]Q4!$E$20:$AH$20</definedName>
    <definedName name="NINV_R_GDP">[15]Q1!$E$21:$AH$21</definedName>
    <definedName name="NM">[15]Main!$E$38:$AH$38</definedName>
    <definedName name="NM_R">[15]Q4!$E$41:$AH$41</definedName>
    <definedName name="NMG">[15]Main!$E$41:$AH$41</definedName>
    <definedName name="NMG_R">[15]Q1!$E$44:$AH$44</definedName>
    <definedName name="NMG_RG">[15]Q1!$E$45:$AH$45</definedName>
    <definedName name="NMS">[15]Main!$E$44:$AH$44</definedName>
    <definedName name="NMS_R">[15]Q1!$E$47:$AH$47</definedName>
    <definedName name="NOK">#REF!</definedName>
    <definedName name="Non_BRO">#REF!</definedName>
    <definedName name="NTDD_R">[15]Q1!$E$26:$AH$26</definedName>
    <definedName name="NTDD_R.ARQ">[15]Q2!$E$15:$CB$15</definedName>
    <definedName name="NTDD_R.Q">[15]Q2!$E$14:$CB$14</definedName>
    <definedName name="NTDD_R.YOY">[15]Q2!$E$16:$CB$16</definedName>
    <definedName name="NTDD_R.YOYAVG">[15]Q2!$L$17:$CB$17</definedName>
    <definedName name="NTDD_RG">[15]Q4!$E$27:$AH$27</definedName>
    <definedName name="NX">[15]Main!$E$29:$AH$29</definedName>
    <definedName name="NX_R">[15]Q4!$E$32:$AH$32</definedName>
    <definedName name="NXG">[15]Main!$E$32:$AH$32</definedName>
    <definedName name="NXG_R">[15]Q1!$E$35:$AH$35</definedName>
    <definedName name="NXG_RG">[15]Q1!$E$36:$AH$36</definedName>
    <definedName name="NXS">[15]Main!$E$35:$AH$35</definedName>
    <definedName name="NXS_R">[15]Q1!$E$38:$AH$38</definedName>
    <definedName name="outl" localSheetId="10">#REF!</definedName>
    <definedName name="outl">#REF!</definedName>
    <definedName name="outl2">#REF!</definedName>
    <definedName name="OUTLOOK">#REF!</definedName>
    <definedName name="OUTLOOK2">#REF!</definedName>
    <definedName name="p" localSheetId="10">[27]labels!#REF!</definedName>
    <definedName name="p">[27]labels!#REF!</definedName>
    <definedName name="Paym_Cap">[12]Debt!$G$249:$AQ$309</definedName>
    <definedName name="pchBMG">#REF!</definedName>
    <definedName name="pchBXG">#REF!</definedName>
    <definedName name="pchNM_R">[15]Q1!$E$42:$AH$42</definedName>
    <definedName name="pchNMG_R">[15]Q4!$E$45:$AH$45</definedName>
    <definedName name="pchNX_R">[15]Q1!$E$33:$AH$33</definedName>
    <definedName name="pchNXG_R">[15]Q4!$E$36:$AH$36</definedName>
    <definedName name="PCPI">[15]Q3!$E$25:$AH$25</definedName>
    <definedName name="PCPI.ARQ">[15]Q2!$E$26:$CB$26</definedName>
    <definedName name="PCPI.Q">[15]Q2!$E$25:$CB$25</definedName>
    <definedName name="PCPI.YOY">[15]Q2!$E$27:$CB$27</definedName>
    <definedName name="PCPI.YOYAVG">[15]Q2!$L$28:$CB$28</definedName>
    <definedName name="PCPIE">[15]Q3!$E$29:$AH$29</definedName>
    <definedName name="PCPIG">[15]Q6!$E$26:$AH$26</definedName>
    <definedName name="PEND">#REF!</definedName>
    <definedName name="PEOP" localSheetId="10">[11]Model!#REF!</definedName>
    <definedName name="PEOP">[11]Model!#REF!</definedName>
    <definedName name="PEOP_1" localSheetId="10">[11]Model!#REF!</definedName>
    <definedName name="PEOP_1">[11]Model!#REF!</definedName>
    <definedName name="per931_987">#REF!</definedName>
    <definedName name="PFP">[12]PFP!$C$5:$AG$59</definedName>
    <definedName name="PMENU">#REF!</definedName>
    <definedName name="PPPWGT">[15]Main!$E$65:$AH$65</definedName>
    <definedName name="Pr_tb_5">[16]Prj_Food!$A$10:$O$40</definedName>
    <definedName name="Pr_tb_6">[16]Prj_Fuel!$A$11:$P$38</definedName>
    <definedName name="Pr_tb_7">[16]Pr_Electr!$A$10:$I$34</definedName>
    <definedName name="Pr_tb_8">'[16]JunPrg_9899&amp;beyond'!$A$1332:$AE$1383</definedName>
    <definedName name="Pr_tb_9">'[16]JunPrg_9899&amp;beyond'!$A$1389:$AE$1457</definedName>
    <definedName name="Pr_tb_food0">'[16]JunPrg_9899&amp;beyond'!$A$883:$AE$900</definedName>
    <definedName name="Pr_tb_food1">'[16]JunPrg_9899&amp;beyond'!$A$912:$AE$944</definedName>
    <definedName name="Pr_tb_food2">'[16]JunPrg_9899&amp;beyond'!$A$946:$AE$984</definedName>
    <definedName name="Pr_tb_food3">'[16]JunPrg_9899&amp;beyond'!$A$985:$AE$1028</definedName>
    <definedName name="Pr_tb1">'[16]JunPrg_9899&amp;beyond'!$A$4:$AE$75</definedName>
    <definedName name="Pr_tb1b">'[16]JunPrg_9899&amp;beyond'!$A$1105:$AE$1176</definedName>
    <definedName name="Pr_tb2">'[16]JunPrg_9899&amp;beyond'!$A$150:$AE$190</definedName>
    <definedName name="Pr_tb2b">'[16]JunPrg_9899&amp;beyond'!$A$1206:$AE$1249</definedName>
    <definedName name="Pr_tb3">'[16]JunPrg_9899&amp;beyond'!$A$198:$AE$272</definedName>
    <definedName name="Pr_tb3b">'[16]JunPrg_9899&amp;beyond'!$A$1252:$AE$1327</definedName>
    <definedName name="Pr_tb4">'[16]JunPrg_9899&amp;beyond'!$A$1032:$AE$1089</definedName>
    <definedName name="Prill_Ar_TOT_Lek" localSheetId="10">'[22]2003'!#REF!</definedName>
    <definedName name="Prill_Ar_TOT_Lek">'[22]2003'!#REF!</definedName>
    <definedName name="Prill_Ar_TOT_Valute" localSheetId="10">'[22]2003'!#REF!</definedName>
    <definedName name="Prill_Ar_TOT_Valute">'[22]2003'!#REF!</definedName>
    <definedName name="print">#REF!</definedName>
    <definedName name="_xlnm.Print_Area" localSheetId="5">'Aneksi nr. 4'!$A$1:$J$37</definedName>
    <definedName name="_xlnm.Print_Area" localSheetId="10">'Aneksi nr. 4 '!$A$1:$J$33</definedName>
    <definedName name="_xlnm.Print_Area" localSheetId="0">'Aneksi nr.1'!$A$1:$M$37</definedName>
    <definedName name="_xlnm.Print_Area" localSheetId="1">'Aneksi nr.1.1'!$A$1:$O$27</definedName>
    <definedName name="_xlnm.Print_Area" localSheetId="3">'Aneksi nr.2'!$A$1:$M$42</definedName>
    <definedName name="_xlnm.Print_Area" localSheetId="8">'Aneksi nr.3.2'!$A$1:$K$126</definedName>
    <definedName name="_xlnm.Print_Area" localSheetId="9">'Aneksi nr.4 update '!$A$1:$M$29</definedName>
    <definedName name="_xlnm.Print_Area">#REF!</definedName>
    <definedName name="Print_Area_table10">#REF!</definedName>
    <definedName name="_xlnm.Print_Titles">[15]Micro!$A:$C,[15]Micro!$1:$7</definedName>
    <definedName name="PrintThis_Links">[15]Links!$A$1:$F$33</definedName>
    <definedName name="PTE">#REF!</definedName>
    <definedName name="Qershor_Ar_TOT_Lek" localSheetId="10">'[22]2003'!#REF!</definedName>
    <definedName name="Qershor_Ar_TOT_Lek">'[22]2003'!#REF!</definedName>
    <definedName name="Qershor_Ar_TOT_Valute" localSheetId="10">'[22]2003'!#REF!</definedName>
    <definedName name="Qershor_Ar_TOT_Valute">'[22]2003'!#REF!</definedName>
    <definedName name="REAL">#REF!</definedName>
    <definedName name="RED_BOP">[12]RED!$C$2:$AA$54</definedName>
    <definedName name="RED_D">[12]RED!$C$57:$AA$97</definedName>
    <definedName name="RED_DS">[12]RED!$AD$3:$AW$30</definedName>
    <definedName name="RED_TRD">[12]RED!$BC$3:$BF$45</definedName>
    <definedName name="REDBOP">#REF!</definedName>
    <definedName name="REDUC">#REF!</definedName>
    <definedName name="REER">[19]Work!$AK$26:$AV$97</definedName>
    <definedName name="REGISTERALL">#REF!</definedName>
    <definedName name="RESDEB">#REF!</definedName>
    <definedName name="RESDEBT">#REF!</definedName>
    <definedName name="revenue">[28]C!$747:$747</definedName>
    <definedName name="Revisions">#REF!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ngBefore">[29]Main!$AB$26</definedName>
    <definedName name="rngDepartmentDrive">[29]Main!$AB$23</definedName>
    <definedName name="rngEMailAddress">[29]Main!$AB$20</definedName>
    <definedName name="rngErrorSort">[15]ErrCheck!$A$4</definedName>
    <definedName name="rngLastSave">[15]Main!$G$19</definedName>
    <definedName name="rngLastSent">[15]Main!$G$18</definedName>
    <definedName name="rngLastUpdate">[15]Links!$D$2</definedName>
    <definedName name="rngNeedsUpdate">[15]Links!$E$2</definedName>
    <definedName name="rngNews">[29]Main!$AB$27</definedName>
    <definedName name="rngQuestChecked">[15]ErrCheck!$A$3</definedName>
    <definedName name="rtre" localSheetId="5" hidden="1">{"Main Economic Indicators",#N/A,FALSE,"C"}</definedName>
    <definedName name="rtre" localSheetId="10" hidden="1">{"Main Economic Indicators",#N/A,FALSE,"C"}</definedName>
    <definedName name="rtre" hidden="1">{"Main Economic Indicators",#N/A,FALSE,"C"}</definedName>
    <definedName name="Rwvu.Print." hidden="1">#N/A</definedName>
    <definedName name="rxrate">[19]Work!$DB$1:$DU$97</definedName>
    <definedName name="s">#REF!</definedName>
    <definedName name="SAR">#REF!</definedName>
    <definedName name="SECTORS">#REF!</definedName>
    <definedName name="SEK">#REF!</definedName>
    <definedName name="sencount" hidden="1">2</definedName>
    <definedName name="SERVICE">#REF!</definedName>
    <definedName name="Shkurt_Ar_TOT_Lek" localSheetId="10">'[22]2003'!#REF!</definedName>
    <definedName name="Shkurt_Ar_TOT_Lek">'[22]2003'!#REF!</definedName>
    <definedName name="Shkurt_Ar_TOT_Valute" localSheetId="10">'[22]2003'!#REF!</definedName>
    <definedName name="Shkurt_Ar_TOT_Valute">'[22]2003'!#REF!</definedName>
    <definedName name="Shtator_Ar_TOT_Lek" localSheetId="10">'[22]2003'!#REF!</definedName>
    <definedName name="Shtator_Ar_TOT_Lek">'[22]2003'!#REF!</definedName>
    <definedName name="Shtator_Ar_TOT_Valute" localSheetId="10">'[22]2003'!#REF!</definedName>
    <definedName name="Shtator_Ar_TOT_Valute">'[22]2003'!#REF!</definedName>
    <definedName name="STOP" localSheetId="10">#REF!</definedName>
    <definedName name="STOP">#REF!</definedName>
    <definedName name="sum">[12]BoP!$G$174:$AR$216</definedName>
    <definedName name="SUMMARY1">#REF!</definedName>
    <definedName name="SUMMARY2">#REF!</definedName>
    <definedName name="SumSumTbl">#REF!</definedName>
    <definedName name="t_bills">'[19]T-bills2'!$A$1:$J$31</definedName>
    <definedName name="tab17bop">#REF!</definedName>
    <definedName name="Tabel">[30]Tregues!$A$1:$J$50</definedName>
    <definedName name="Table_2._Country_X___Public_Sector_Financing_1">#REF!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_baseline">#REF!</definedName>
    <definedName name="TABLE1">#REF!</definedName>
    <definedName name="TABLE10">#REF!</definedName>
    <definedName name="TABLE11">#REF!</definedName>
    <definedName name="TABLE12">#REF!</definedName>
    <definedName name="TABLE13">#REF!</definedName>
    <definedName name="TABLE14" localSheetId="10">#REF!</definedName>
    <definedName name="TABLE14">#REF!</definedName>
    <definedName name="TABLE15" localSheetId="10">#REF!</definedName>
    <definedName name="TABLE15">#REF!</definedName>
    <definedName name="TABLE16">#REF!</definedName>
    <definedName name="TABLE17">#REF!</definedName>
    <definedName name="TABLE17BOP">#REF!</definedName>
    <definedName name="TABLE18">#REF!</definedName>
    <definedName name="TABLE19">#REF!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3">#REF!</definedName>
    <definedName name="TABLE46">#REF!</definedName>
    <definedName name="TABLE5">#REF!</definedName>
    <definedName name="TABLE6">#REF!</definedName>
    <definedName name="TABLE7">#REF!</definedName>
    <definedName name="TABLE8">#REF!</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_S2">#REF!</definedName>
    <definedName name="TB_s2b">#REF!</definedName>
    <definedName name="TB_s2c">#REF!</definedName>
    <definedName name="TB_S3">#REF!</definedName>
    <definedName name="TB_S4">#REF!</definedName>
    <definedName name="TB_Sim_2">#REF!</definedName>
    <definedName name="TB_Sim_a">#REF!</definedName>
    <definedName name="TB_Sim_b">#REF!</definedName>
    <definedName name="TB_SR_1">[31]StRp_Tbl1!$B$4:$AF$109</definedName>
    <definedName name="TB_SR_2">#REF!</definedName>
    <definedName name="TB_Sub">[16]CGExp!$B$135:$CL$192</definedName>
    <definedName name="TB_Subsd">#REF!</definedName>
    <definedName name="Tb_Tax_3year">[16]TaxRev!$A$2:$L$66</definedName>
    <definedName name="TB_Taxes">'[16]JunPrg_9899&amp;beyond'!$A$487:$AE$559</definedName>
    <definedName name="TB1_x">#REF!</definedName>
    <definedName name="TB1_xx">#REF!</definedName>
    <definedName name="TB1b">[16]SummaryCG!$A$79:$CL$150</definedName>
    <definedName name="TB1b_x">#REF!</definedName>
    <definedName name="TB2b">[16]CGRev!$A$57:$CL$99</definedName>
    <definedName name="TB3b">[16]CGExp!$B$284:$CL$356</definedName>
    <definedName name="TB5b">[16]CGAuthMeth!$B$174:$CL$223</definedName>
    <definedName name="TB6b">[16]CGAuthMeth!$B$231:$CL$297</definedName>
    <definedName name="TB7b">[16]CGFin_Monthly!$B$92:$AC$142</definedName>
    <definedName name="tblChecks">[15]ErrCheck!$A$3:$E$5</definedName>
    <definedName name="tblLinks">[15]Links!$A$4:$F$33</definedName>
    <definedName name="TBPRJ4">#REF!</definedName>
    <definedName name="Tbs1thr4">#REF!</definedName>
    <definedName name="Tetor_Ar_TOT_Lek" localSheetId="10">'[22]2003'!#REF!</definedName>
    <definedName name="Tetor_Ar_TOT_Lek">'[22]2003'!#REF!</definedName>
    <definedName name="Tetor_Ar_TOT_Valute" localSheetId="10">'[22]2003'!#REF!</definedName>
    <definedName name="Tetor_Ar_TOT_Valute">'[22]2003'!#REF!</definedName>
    <definedName name="TM">[15]Q5!$E$19:$AH$19</definedName>
    <definedName name="TM_D">[15]Q5!$E$23:$AH$23</definedName>
    <definedName name="TM_DPCH">[15]Q5!$E$24:$AH$24</definedName>
    <definedName name="TM_R">[15]Q5!$E$22:$AH$22</definedName>
    <definedName name="TM_RPCH">[15]Q5!$E$21:$AH$21</definedName>
    <definedName name="TMG">[15]Q5!$E$38:$AH$38</definedName>
    <definedName name="TMG_D">[15]Q5!$E$42:$AH$42</definedName>
    <definedName name="TMG_DPCH">[15]Q5!$E$43:$AH$43</definedName>
    <definedName name="TMG_R">[15]Q5!$E$41:$AH$41</definedName>
    <definedName name="TMG_RPCH">[15]Micro!$E$40:$AH$40</definedName>
    <definedName name="TMGO">[15]Micro!$E$58:$AH$58</definedName>
    <definedName name="TMGO_D">[15]Q5!$E$63:$AH$63</definedName>
    <definedName name="TMGO_DPCH">[15]Q5!$E$64:$AH$64</definedName>
    <definedName name="TMGO_R">[15]Q5!$E$62:$AH$62</definedName>
    <definedName name="TMGO_RPCH">[15]Q5!$E$60:$AH$60</definedName>
    <definedName name="TMGXO">[15]Q5!$E$82:$AH$82</definedName>
    <definedName name="TMGXO_D">[15]Q5!$E$88:$AH$88</definedName>
    <definedName name="TMGXO_DPCH">[15]Q5!$E$89:$AH$89</definedName>
    <definedName name="TMGXO_R">[15]Q5!$E$87:$AH$87</definedName>
    <definedName name="TMGXO_RPCH">[15]Q5!$E$84:$AH$84</definedName>
    <definedName name="TMS">[15]Q5!$E$97:$AH$97</definedName>
    <definedName name="Trade">[12]BoP!$G$218:$AR$256</definedName>
    <definedName name="Trade_balance">#REF!</definedName>
    <definedName name="TRANSFERTEST">#REF!</definedName>
    <definedName name="TX">[15]Q5!$E$11:$AH$11</definedName>
    <definedName name="TX_D">[15]Q5!$E$15:$AH$15</definedName>
    <definedName name="TX_DPCH">[15]Q5!$E$16:$AH$16</definedName>
    <definedName name="TX_R">[15]Q5!$E$14:$AH$14</definedName>
    <definedName name="TX_RPCH">[15]Q5!$E$13:$AH$13</definedName>
    <definedName name="TXG">[15]Q5!$E$30:$AH$30</definedName>
    <definedName name="TXG_D">[15]Q5!$E$34:$AH$34</definedName>
    <definedName name="TXG_DPCH">[15]Q5!$E$35:$AH$35</definedName>
    <definedName name="TXG_R">[15]Q5!$E$33:$AH$33</definedName>
    <definedName name="TXG_RPCH">[15]Micro!$E$32:$AH$32</definedName>
    <definedName name="TXGO">[15]Micro!$E$49:$AH$49</definedName>
    <definedName name="TXGO_D">[15]Q5!$E$54:$AH$54</definedName>
    <definedName name="TXGO_DPCH">[15]Q5!$E$55:$AH$55</definedName>
    <definedName name="TXGO_R">[15]Q5!$E$53:$AH$53</definedName>
    <definedName name="TXGO_RPCH">[15]Q5!$E$51:$AH$51</definedName>
    <definedName name="TXGXO">[15]Q5!$E$72:$AH$72</definedName>
    <definedName name="TXGXO_D">[15]Q5!$E$78:$AH$78</definedName>
    <definedName name="TXGXO_DPCH">[15]Q5!$E$79:$AH$79</definedName>
    <definedName name="TXGXO_R">[15]Q5!$E$77:$AH$77</definedName>
    <definedName name="TXGXO_RPCH">[15]Q5!$E$74:$AH$74</definedName>
    <definedName name="TXS">[15]Q5!$E$95:$AH$95</definedName>
    <definedName name="UCC">#REF!</definedName>
    <definedName name="USD">#REF!</definedName>
    <definedName name="USERNAME">#REF!</definedName>
    <definedName name="ValidationList">#REF!</definedName>
    <definedName name="viti2006">[32]kursi!$A$27:$M$37</definedName>
    <definedName name="viti2007">[32]kursi!$A$41:$M$51</definedName>
    <definedName name="WEO">#REF!</definedName>
    <definedName name="WEODATES">#REF!</definedName>
    <definedName name="weonames">#REF!</definedName>
    <definedName name="what" localSheetId="5" hidden="1">{"ca",#N/A,FALSE,"Detailed BOP";"ka",#N/A,FALSE,"Detailed BOP";"btl",#N/A,FALSE,"Detailed BOP";#N/A,#N/A,FALSE,"Debt  Stock TBL";"imfprint",#N/A,FALSE,"IMF";"imfdebtservice",#N/A,FALSE,"IMF";"tradeprint",#N/A,FALSE,"Trade"}</definedName>
    <definedName name="what" localSheetId="10"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PCP33_D">[15]Micro!$E$67:$AH$67</definedName>
    <definedName name="WPCP33pch">[15]Q5!$E$68:$AH$68</definedName>
    <definedName name="wrn.BOP_MIDTERM." localSheetId="5" hidden="1">{"BOP_TAB",#N/A,FALSE,"N";"MIDTERM_TAB",#N/A,FALSE,"O"}</definedName>
    <definedName name="wrn.BOP_MIDTERM." localSheetId="10" hidden="1">{"BOP_TAB",#N/A,FALSE,"N";"MIDTERM_TAB",#N/A,FALSE,"O"}</definedName>
    <definedName name="wrn.BOP_MIDTERM." hidden="1">{"BOP_TAB",#N/A,FALSE,"N";"MIDTERM_TAB",#N/A,FALSE,"O"}</definedName>
    <definedName name="wrn.formula." localSheetId="5" hidden="1">{#N/A,#N/A,FALSE,"MS"}</definedName>
    <definedName name="wrn.formula." localSheetId="10" hidden="1">{#N/A,#N/A,FALSE,"MS"}</definedName>
    <definedName name="wrn.formula." hidden="1">{#N/A,#N/A,FALSE,"MS"}</definedName>
    <definedName name="wrn.IMF._.RR._.Office." localSheetId="5" hidden="1">{"ca",#N/A,FALSE,"Detailed BOP";"ka",#N/A,FALSE,"Detailed BOP";"btl",#N/A,FALSE,"Detailed BOP";#N/A,#N/A,FALSE,"Debt  Stock TBL";"imfprint",#N/A,FALSE,"IMF";"imfdebtservice",#N/A,FALSE,"IMF";"tradeprint",#N/A,FALSE,"Trade"}</definedName>
    <definedName name="wrn.IMF._.RR._.Office." localSheetId="10"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5"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_.Economic._.Indicators." localSheetId="5" hidden="1">{"Main Economic Indicators",#N/A,FALSE,"C"}</definedName>
    <definedName name="wrn.Main._.Economic._.Indicators." localSheetId="10"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localSheetId="10" hidden="1">{"MONA",#N/A,FALSE,"S"}</definedName>
    <definedName name="wrn.MONA." hidden="1">{"MONA",#N/A,FALSE,"S"}</definedName>
    <definedName name="wrn.Output._.tables." localSheetId="5" hidden="1">{#N/A,#N/A,FALSE,"I";#N/A,#N/A,FALSE,"J";#N/A,#N/A,FALSE,"K";#N/A,#N/A,FALSE,"L";#N/A,#N/A,FALSE,"M";#N/A,#N/A,FALSE,"N";#N/A,#N/A,FALSE,"O"}</definedName>
    <definedName name="wrn.Output._.tables." localSheetId="10" hidden="1">{#N/A,#N/A,FALSE,"I";#N/A,#N/A,FALSE,"J";#N/A,#N/A,FALSE,"K";#N/A,#N/A,FALSE,"L";#N/A,#N/A,FALSE,"M";#N/A,#N/A,FALSE,"N";#N/A,#N/A,FALSE,"O"}</definedName>
    <definedName name="wrn.Output._.tables." hidden="1">{#N/A,#N/A,FALSE,"I";#N/A,#N/A,FALSE,"J";#N/A,#N/A,FALSE,"K";#N/A,#N/A,FALSE,"L";#N/A,#N/A,FALSE,"M";#N/A,#N/A,FALSE,"N";#N/A,#N/A,FALSE,"O"}</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WEO." localSheetId="5" hidden="1">{"WEO",#N/A,FALSE,"T"}</definedName>
    <definedName name="wrn.WEO." localSheetId="10" hidden="1">{"WEO",#N/A,FALSE,"T"}</definedName>
    <definedName name="wrn.WEO." hidden="1">{"WEO",#N/A,FALSE,"T"}</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XGS">#REF!</definedName>
    <definedName name="xrate_lari">[19]Work!$DW$5:$EP$97</definedName>
    <definedName name="xrates">[19]Work!$CG$5:$CZ$97</definedName>
    <definedName name="xxWRS_1">#REF!</definedName>
    <definedName name="xxWRS_2">#REF!</definedName>
    <definedName name="xxWRS_3">#REF!</definedName>
    <definedName name="Year">#REF!</definedName>
    <definedName name="YEAR2009">#REF!</definedName>
    <definedName name="YEAR2013" localSheetId="10">#REF!</definedName>
    <definedName name="YEAR2013">#REF!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9" i="7" l="1"/>
  <c r="M22" i="24"/>
  <c r="M23" i="24"/>
  <c r="L15" i="24"/>
  <c r="L16" i="24"/>
  <c r="L17" i="24"/>
  <c r="L18" i="24"/>
  <c r="L19" i="24"/>
  <c r="L20" i="24"/>
  <c r="M11" i="24" l="1"/>
  <c r="M15" i="24"/>
  <c r="L23" i="24"/>
  <c r="L22" i="24"/>
  <c r="L21" i="24"/>
  <c r="M21" i="24"/>
  <c r="M20" i="24"/>
  <c r="M19" i="24"/>
  <c r="L11" i="24" l="1"/>
  <c r="L21" i="7" l="1"/>
  <c r="L19" i="7"/>
  <c r="L18" i="7"/>
  <c r="L17" i="7"/>
  <c r="L11" i="7"/>
  <c r="I11" i="7" l="1"/>
  <c r="P8" i="19"/>
  <c r="I132" i="25"/>
  <c r="I133" i="25" s="1"/>
  <c r="K132" i="25"/>
  <c r="J132" i="25"/>
  <c r="J133" i="25"/>
  <c r="H132" i="25"/>
  <c r="K128" i="25"/>
  <c r="J128" i="25"/>
  <c r="I128" i="25"/>
  <c r="H128" i="25"/>
  <c r="I129" i="25" s="1"/>
  <c r="K124" i="25"/>
  <c r="J124" i="25"/>
  <c r="K125" i="25" s="1"/>
  <c r="I124" i="25"/>
  <c r="H124" i="25"/>
  <c r="K133" i="25" l="1"/>
  <c r="K129" i="25"/>
  <c r="J129" i="25"/>
  <c r="J125" i="25"/>
  <c r="I125" i="25"/>
  <c r="G8" i="20" l="1"/>
  <c r="M16" i="24" l="1"/>
  <c r="M17" i="24"/>
  <c r="M18" i="24"/>
  <c r="J27" i="25"/>
  <c r="J28" i="25" s="1"/>
  <c r="I27" i="25"/>
  <c r="H15" i="25"/>
  <c r="H19" i="25"/>
  <c r="I19" i="25"/>
  <c r="K15" i="25"/>
  <c r="J16" i="25"/>
  <c r="I15" i="25"/>
  <c r="I16" i="25" s="1"/>
  <c r="J15" i="25"/>
  <c r="I12" i="25"/>
  <c r="J12" i="25"/>
  <c r="J8" i="25"/>
  <c r="K8" i="25"/>
  <c r="H7" i="25"/>
  <c r="I8" i="25" s="1"/>
  <c r="I7" i="25"/>
  <c r="J7" i="25"/>
  <c r="K7" i="25"/>
  <c r="J11" i="25"/>
  <c r="H11" i="25"/>
  <c r="I11" i="25"/>
  <c r="K11" i="25"/>
  <c r="K12" i="25" s="1"/>
  <c r="K16" i="25" l="1"/>
  <c r="I20" i="25"/>
  <c r="H16" i="20" l="1"/>
  <c r="I16" i="20"/>
  <c r="M16" i="20"/>
  <c r="N16" i="20"/>
  <c r="O16" i="20"/>
  <c r="H15" i="20"/>
  <c r="I15" i="20"/>
  <c r="J15" i="20"/>
  <c r="K15" i="20"/>
  <c r="L15" i="20"/>
  <c r="M15" i="20"/>
  <c r="N15" i="20"/>
  <c r="O15" i="20"/>
  <c r="P15" i="20"/>
  <c r="H14" i="20"/>
  <c r="I14" i="20"/>
  <c r="J14" i="20"/>
  <c r="K14" i="20"/>
  <c r="L14" i="20"/>
  <c r="M14" i="20"/>
  <c r="N14" i="20"/>
  <c r="O14" i="20"/>
  <c r="P14" i="20"/>
  <c r="O13" i="23"/>
  <c r="H14" i="23"/>
  <c r="E13" i="23"/>
  <c r="E14" i="23" s="1"/>
  <c r="F13" i="23" l="1"/>
  <c r="I40" i="4" l="1"/>
  <c r="L40" i="4"/>
  <c r="M40" i="4"/>
  <c r="L13" i="4"/>
  <c r="J20" i="4"/>
  <c r="E20" i="4"/>
  <c r="G20" i="4"/>
  <c r="L20" i="4" s="1"/>
  <c r="G16" i="4"/>
  <c r="I20" i="4" l="1"/>
  <c r="M20" i="4"/>
  <c r="N10" i="19" l="1"/>
  <c r="L10" i="19"/>
  <c r="N9" i="19"/>
  <c r="L9" i="19"/>
  <c r="N8" i="19"/>
  <c r="L8" i="19"/>
  <c r="K15" i="18"/>
  <c r="K14" i="18"/>
  <c r="K11" i="18"/>
  <c r="K10" i="18"/>
  <c r="H8" i="18"/>
  <c r="H15" i="18" s="1"/>
  <c r="L8" i="18"/>
  <c r="J8" i="18"/>
  <c r="J15" i="18" s="1"/>
  <c r="L7" i="18"/>
  <c r="J7" i="18"/>
  <c r="J14" i="18" s="1"/>
  <c r="J6" i="18"/>
  <c r="J13" i="18" s="1"/>
  <c r="L6" i="18"/>
  <c r="L13" i="18" s="1"/>
  <c r="L10" i="17"/>
  <c r="J10" i="17"/>
  <c r="L9" i="17"/>
  <c r="G9" i="17"/>
  <c r="J9" i="17"/>
  <c r="L8" i="17"/>
  <c r="J8" i="17"/>
  <c r="I8" i="17"/>
  <c r="H8" i="17"/>
  <c r="G8" i="17"/>
  <c r="M11" i="7"/>
  <c r="L23" i="7"/>
  <c r="L12" i="7"/>
  <c r="L14" i="7" s="1"/>
  <c r="L10" i="18" l="1"/>
  <c r="L11" i="18"/>
  <c r="L15" i="18"/>
  <c r="L14" i="18"/>
  <c r="L10" i="20"/>
  <c r="L16" i="20" s="1"/>
  <c r="J11" i="4"/>
  <c r="L11" i="4" s="1"/>
  <c r="J10" i="18"/>
  <c r="J11" i="18"/>
  <c r="M18" i="4"/>
  <c r="M14" i="4"/>
  <c r="J49" i="25" l="1"/>
  <c r="J64" i="25"/>
  <c r="K113" i="25"/>
  <c r="K120" i="25"/>
  <c r="K121" i="25" s="1"/>
  <c r="J121" i="25"/>
  <c r="I121" i="25"/>
  <c r="J117" i="25"/>
  <c r="I117" i="25"/>
  <c r="K116" i="25"/>
  <c r="K117" i="25" s="1"/>
  <c r="J113" i="25"/>
  <c r="I113" i="25"/>
  <c r="J109" i="25"/>
  <c r="I109" i="25"/>
  <c r="K108" i="25"/>
  <c r="K109" i="25" s="1"/>
  <c r="K96" i="25"/>
  <c r="K97" i="25" s="1"/>
  <c r="K92" i="25"/>
  <c r="K93" i="25" s="1"/>
  <c r="K72" i="25"/>
  <c r="K60" i="25"/>
  <c r="K61" i="25" s="1"/>
  <c r="N14" i="23" l="1"/>
  <c r="G16" i="18"/>
  <c r="I32" i="4" l="1"/>
  <c r="K104" i="25" l="1"/>
  <c r="K105" i="25" s="1"/>
  <c r="I12" i="7"/>
  <c r="L18" i="4"/>
  <c r="I18" i="4"/>
  <c r="J65" i="25" l="1"/>
  <c r="K64" i="25"/>
  <c r="I60" i="25"/>
  <c r="J36" i="25" l="1"/>
  <c r="K36" i="25"/>
  <c r="J45" i="25" l="1"/>
  <c r="K48" i="25"/>
  <c r="O26" i="17" l="1"/>
  <c r="I105" i="25" l="1"/>
  <c r="J105" i="25"/>
  <c r="I101" i="25"/>
  <c r="J101" i="25"/>
  <c r="K101" i="25"/>
  <c r="I89" i="25"/>
  <c r="K89" i="25"/>
  <c r="J89" i="25"/>
  <c r="I85" i="25"/>
  <c r="I93" i="25" l="1"/>
  <c r="J93" i="25"/>
  <c r="O16" i="18"/>
  <c r="I23" i="17"/>
  <c r="H23" i="17"/>
  <c r="K84" i="25" l="1"/>
  <c r="K85" i="25" s="1"/>
  <c r="K68" i="25"/>
  <c r="J85" i="25"/>
  <c r="J81" i="25"/>
  <c r="K80" i="25"/>
  <c r="J77" i="25"/>
  <c r="K76" i="25"/>
  <c r="K77" i="25" s="1"/>
  <c r="J73" i="25"/>
  <c r="K73" i="25"/>
  <c r="I69" i="25"/>
  <c r="J69" i="25"/>
  <c r="I61" i="25"/>
  <c r="I57" i="25"/>
  <c r="J57" i="25"/>
  <c r="K56" i="25"/>
  <c r="I53" i="25"/>
  <c r="I49" i="25"/>
  <c r="I45" i="25"/>
  <c r="I41" i="25"/>
  <c r="I37" i="25"/>
  <c r="J37" i="25"/>
  <c r="K37" i="25"/>
  <c r="H23" i="25"/>
  <c r="H27" i="25"/>
  <c r="I28" i="25" s="1"/>
  <c r="J23" i="25"/>
  <c r="J19" i="25"/>
  <c r="K32" i="25"/>
  <c r="H32" i="25"/>
  <c r="I32" i="25"/>
  <c r="I23" i="25"/>
  <c r="K53" i="25"/>
  <c r="K44" i="25"/>
  <c r="K45" i="25" s="1"/>
  <c r="K40" i="25"/>
  <c r="K41" i="25" s="1"/>
  <c r="J41" i="25"/>
  <c r="J32" i="25"/>
  <c r="K27" i="25"/>
  <c r="K28" i="25" s="1"/>
  <c r="K23" i="25"/>
  <c r="K19" i="25"/>
  <c r="K20" i="25" l="1"/>
  <c r="K81" i="25"/>
  <c r="K57" i="25"/>
  <c r="K24" i="25"/>
  <c r="K29" i="25"/>
  <c r="I33" i="25"/>
  <c r="K33" i="25"/>
  <c r="J29" i="25"/>
  <c r="J20" i="25"/>
  <c r="J24" i="25"/>
  <c r="K49" i="25"/>
  <c r="K69" i="25"/>
  <c r="J33" i="25"/>
  <c r="I29" i="25"/>
  <c r="I24" i="25"/>
  <c r="J61" i="25"/>
  <c r="J53" i="25"/>
  <c r="K65" i="25"/>
  <c r="I13" i="16" l="1"/>
  <c r="G37" i="4"/>
  <c r="E37" i="4"/>
  <c r="D17" i="4" l="1"/>
  <c r="D18" i="4"/>
  <c r="D19" i="4"/>
  <c r="D20" i="4"/>
  <c r="D21" i="4"/>
  <c r="D22" i="4"/>
  <c r="D23" i="4"/>
  <c r="D24" i="4"/>
  <c r="D25" i="4"/>
  <c r="D16" i="4"/>
  <c r="D10" i="4"/>
  <c r="D11" i="4"/>
  <c r="D12" i="4"/>
  <c r="D13" i="4"/>
  <c r="D14" i="4"/>
  <c r="D15" i="4"/>
  <c r="D9" i="4"/>
  <c r="L13" i="23"/>
  <c r="I13" i="23"/>
  <c r="C37" i="4"/>
  <c r="C32" i="4"/>
  <c r="G11" i="20"/>
  <c r="G14" i="20" s="1"/>
  <c r="G12" i="20"/>
  <c r="G13" i="20"/>
  <c r="M33" i="4"/>
  <c r="L33" i="4"/>
  <c r="M7" i="18"/>
  <c r="M14" i="18" s="1"/>
  <c r="C34" i="4"/>
  <c r="I9" i="4"/>
  <c r="Q26" i="19"/>
  <c r="P23" i="19"/>
  <c r="O23" i="19"/>
  <c r="N23" i="19"/>
  <c r="M23" i="19"/>
  <c r="L23" i="19"/>
  <c r="K23" i="19"/>
  <c r="J23" i="19"/>
  <c r="I23" i="19"/>
  <c r="H23" i="19"/>
  <c r="N22" i="19"/>
  <c r="N25" i="19" s="1"/>
  <c r="M22" i="19"/>
  <c r="H22" i="19"/>
  <c r="N21" i="19"/>
  <c r="M21" i="19"/>
  <c r="N20" i="19"/>
  <c r="M20" i="19"/>
  <c r="H20" i="19"/>
  <c r="Q19" i="19"/>
  <c r="Q18" i="19"/>
  <c r="Q17" i="19"/>
  <c r="Q16" i="19"/>
  <c r="Q15" i="19"/>
  <c r="Q14" i="19"/>
  <c r="Q13" i="19"/>
  <c r="Q12" i="19"/>
  <c r="Q11" i="19"/>
  <c r="O9" i="19"/>
  <c r="O21" i="19" s="1"/>
  <c r="H9" i="19"/>
  <c r="H21" i="19" s="1"/>
  <c r="M25" i="19" l="1"/>
  <c r="G9" i="20"/>
  <c r="G15" i="20" s="1"/>
  <c r="Q13" i="23"/>
  <c r="C30" i="4"/>
  <c r="D27" i="4"/>
  <c r="P13" i="23"/>
  <c r="R13" i="23"/>
  <c r="C41" i="4"/>
  <c r="M24" i="19"/>
  <c r="N24" i="19"/>
  <c r="Q23" i="19"/>
  <c r="O9" i="18"/>
  <c r="O13" i="17"/>
  <c r="N23" i="17"/>
  <c r="M23" i="17"/>
  <c r="L23" i="17"/>
  <c r="K23" i="17"/>
  <c r="J23" i="17"/>
  <c r="G23" i="17"/>
  <c r="F23" i="17"/>
  <c r="O11" i="17"/>
  <c r="O27" i="17"/>
  <c r="L22" i="17"/>
  <c r="K22" i="17"/>
  <c r="F22" i="17"/>
  <c r="L21" i="17"/>
  <c r="L24" i="17" s="1"/>
  <c r="K21" i="17"/>
  <c r="L20" i="17"/>
  <c r="K20" i="17"/>
  <c r="F20" i="17"/>
  <c r="O14" i="17"/>
  <c r="O15" i="17"/>
  <c r="O16" i="17"/>
  <c r="O17" i="17"/>
  <c r="O18" i="17"/>
  <c r="O19" i="17"/>
  <c r="O12" i="17"/>
  <c r="M9" i="17"/>
  <c r="M21" i="17" s="1"/>
  <c r="F9" i="17"/>
  <c r="F21" i="17" s="1"/>
  <c r="I14" i="7"/>
  <c r="M36" i="4"/>
  <c r="M39" i="4"/>
  <c r="L12" i="4"/>
  <c r="L14" i="4"/>
  <c r="L17" i="4"/>
  <c r="L19" i="4"/>
  <c r="L21" i="4"/>
  <c r="L22" i="4"/>
  <c r="L23" i="4"/>
  <c r="L36" i="4"/>
  <c r="L39" i="4"/>
  <c r="I10" i="4"/>
  <c r="I12" i="4"/>
  <c r="I13" i="4"/>
  <c r="I14" i="4"/>
  <c r="I15" i="4"/>
  <c r="I17" i="4"/>
  <c r="I19" i="4"/>
  <c r="I21" i="4"/>
  <c r="I22" i="4"/>
  <c r="I23" i="4"/>
  <c r="I36" i="4"/>
  <c r="I37" i="4"/>
  <c r="I39" i="4"/>
  <c r="M28" i="7"/>
  <c r="M29" i="7"/>
  <c r="M33" i="7"/>
  <c r="L28" i="7"/>
  <c r="L29" i="7"/>
  <c r="L33" i="7"/>
  <c r="J30" i="7"/>
  <c r="L30" i="7" s="1"/>
  <c r="P10" i="19"/>
  <c r="P22" i="19" s="1"/>
  <c r="O10" i="19"/>
  <c r="O22" i="19" s="1"/>
  <c r="O25" i="19" s="1"/>
  <c r="L22" i="19"/>
  <c r="K10" i="19"/>
  <c r="K22" i="19" s="1"/>
  <c r="I33" i="7"/>
  <c r="G25" i="7"/>
  <c r="L25" i="7" s="1"/>
  <c r="E29" i="7"/>
  <c r="I29" i="7" s="1"/>
  <c r="E28" i="7"/>
  <c r="I28" i="7" s="1"/>
  <c r="I8" i="19"/>
  <c r="I20" i="19" s="1"/>
  <c r="E25" i="7"/>
  <c r="E20" i="7"/>
  <c r="K6" i="18" s="1"/>
  <c r="K13" i="18" s="1"/>
  <c r="C30" i="7"/>
  <c r="C25" i="7"/>
  <c r="C21" i="7"/>
  <c r="C20" i="7"/>
  <c r="E14" i="7"/>
  <c r="F12" i="7" s="1"/>
  <c r="G14" i="7"/>
  <c r="J14" i="7"/>
  <c r="M14" i="7" s="1"/>
  <c r="M12" i="7"/>
  <c r="K28" i="7" l="1"/>
  <c r="K17" i="7"/>
  <c r="H33" i="7"/>
  <c r="O23" i="17"/>
  <c r="G21" i="17"/>
  <c r="I26" i="7"/>
  <c r="K20" i="7"/>
  <c r="F24" i="17"/>
  <c r="K24" i="17"/>
  <c r="I10" i="19"/>
  <c r="I22" i="19" s="1"/>
  <c r="J27" i="7"/>
  <c r="M30" i="7"/>
  <c r="I17" i="7"/>
  <c r="C12" i="7"/>
  <c r="M17" i="7"/>
  <c r="F33" i="7"/>
  <c r="F17" i="7"/>
  <c r="D37" i="4"/>
  <c r="D33" i="4"/>
  <c r="D32" i="4"/>
  <c r="H17" i="7"/>
  <c r="D30" i="4"/>
  <c r="D36" i="4"/>
  <c r="G30" i="4"/>
  <c r="J10" i="19"/>
  <c r="J22" i="19" s="1"/>
  <c r="D34" i="4"/>
  <c r="K9" i="19"/>
  <c r="K21" i="19" s="1"/>
  <c r="K25" i="19" s="1"/>
  <c r="I7" i="18"/>
  <c r="P9" i="19"/>
  <c r="P21" i="19" s="1"/>
  <c r="P25" i="19" s="1"/>
  <c r="N7" i="18"/>
  <c r="N14" i="18" s="1"/>
  <c r="O8" i="19"/>
  <c r="O20" i="19" s="1"/>
  <c r="M6" i="18"/>
  <c r="M13" i="18" s="1"/>
  <c r="J8" i="19"/>
  <c r="J20" i="19" s="1"/>
  <c r="H6" i="18"/>
  <c r="H13" i="18" s="1"/>
  <c r="K8" i="19"/>
  <c r="K20" i="19" s="1"/>
  <c r="I6" i="18"/>
  <c r="I13" i="18" s="1"/>
  <c r="P20" i="19"/>
  <c r="N6" i="18"/>
  <c r="N13" i="18" s="1"/>
  <c r="J9" i="19"/>
  <c r="J21" i="19" s="1"/>
  <c r="H7" i="18"/>
  <c r="H25" i="7"/>
  <c r="I9" i="17"/>
  <c r="I21" i="17" s="1"/>
  <c r="N9" i="17"/>
  <c r="N21" i="17" s="1"/>
  <c r="N8" i="18"/>
  <c r="J22" i="17"/>
  <c r="F18" i="7"/>
  <c r="H18" i="7"/>
  <c r="I20" i="17"/>
  <c r="M8" i="17"/>
  <c r="M20" i="17" s="1"/>
  <c r="N8" i="17"/>
  <c r="N20" i="17" s="1"/>
  <c r="I8" i="18"/>
  <c r="M10" i="17"/>
  <c r="M22" i="17" s="1"/>
  <c r="K19" i="7"/>
  <c r="N10" i="17"/>
  <c r="M8" i="18"/>
  <c r="M15" i="18" s="1"/>
  <c r="G10" i="17"/>
  <c r="H10" i="17"/>
  <c r="O24" i="19"/>
  <c r="M26" i="7"/>
  <c r="I9" i="19"/>
  <c r="H20" i="17"/>
  <c r="H9" i="17"/>
  <c r="H21" i="17" s="1"/>
  <c r="I10" i="17"/>
  <c r="K21" i="7"/>
  <c r="K30" i="7"/>
  <c r="K23" i="7"/>
  <c r="K25" i="7"/>
  <c r="K33" i="7"/>
  <c r="K29" i="7"/>
  <c r="K22" i="7"/>
  <c r="K18" i="7"/>
  <c r="K26" i="7"/>
  <c r="H26" i="7"/>
  <c r="H28" i="7"/>
  <c r="H29" i="7"/>
  <c r="H22" i="7"/>
  <c r="H30" i="7"/>
  <c r="H23" i="7"/>
  <c r="F20" i="7"/>
  <c r="F26" i="7"/>
  <c r="F28" i="7"/>
  <c r="F25" i="7"/>
  <c r="F29" i="7"/>
  <c r="F22" i="7"/>
  <c r="F21" i="7"/>
  <c r="F23" i="7"/>
  <c r="M11" i="4"/>
  <c r="C27" i="7"/>
  <c r="I23" i="7"/>
  <c r="E27" i="7"/>
  <c r="F27" i="7" s="1"/>
  <c r="M23" i="7"/>
  <c r="C24" i="7"/>
  <c r="I18" i="7"/>
  <c r="M18" i="7"/>
  <c r="M25" i="7"/>
  <c r="I25" i="7"/>
  <c r="G27" i="7"/>
  <c r="L27" i="7" s="1"/>
  <c r="L26" i="7"/>
  <c r="E30" i="7"/>
  <c r="I30" i="7" s="1"/>
  <c r="J24" i="7"/>
  <c r="I10" i="18" l="1"/>
  <c r="I14" i="18"/>
  <c r="H14" i="18"/>
  <c r="H10" i="18"/>
  <c r="H11" i="18"/>
  <c r="H22" i="17"/>
  <c r="H25" i="17" s="1"/>
  <c r="J9" i="4"/>
  <c r="J10" i="20"/>
  <c r="N22" i="17"/>
  <c r="P10" i="20"/>
  <c r="P16" i="20" s="1"/>
  <c r="J15" i="4"/>
  <c r="J25" i="19"/>
  <c r="I22" i="17"/>
  <c r="I25" i="17" s="1"/>
  <c r="J10" i="4"/>
  <c r="K10" i="20"/>
  <c r="K16" i="20" s="1"/>
  <c r="N10" i="18"/>
  <c r="N15" i="18"/>
  <c r="I24" i="17"/>
  <c r="I15" i="18"/>
  <c r="I11" i="18"/>
  <c r="K24" i="7"/>
  <c r="G7" i="18"/>
  <c r="G14" i="18" s="1"/>
  <c r="O14" i="18" s="1"/>
  <c r="C14" i="7"/>
  <c r="D41" i="4"/>
  <c r="K24" i="19"/>
  <c r="N11" i="18"/>
  <c r="Q10" i="19"/>
  <c r="Q22" i="19" s="1"/>
  <c r="J24" i="19"/>
  <c r="P24" i="19"/>
  <c r="C31" i="7"/>
  <c r="D31" i="7" s="1"/>
  <c r="D27" i="7"/>
  <c r="M11" i="18"/>
  <c r="M10" i="18"/>
  <c r="O10" i="17"/>
  <c r="O22" i="17" s="1"/>
  <c r="G22" i="17"/>
  <c r="G25" i="17" s="1"/>
  <c r="I21" i="19"/>
  <c r="I24" i="19" s="1"/>
  <c r="C32" i="7"/>
  <c r="H27" i="7"/>
  <c r="M25" i="17"/>
  <c r="M24" i="17"/>
  <c r="G20" i="17"/>
  <c r="J31" i="7"/>
  <c r="J32" i="7" s="1"/>
  <c r="K27" i="7"/>
  <c r="G8" i="18"/>
  <c r="L21" i="19"/>
  <c r="L25" i="19" s="1"/>
  <c r="H19" i="7"/>
  <c r="F30" i="7"/>
  <c r="E31" i="7"/>
  <c r="G6" i="18" s="1"/>
  <c r="G13" i="18" s="1"/>
  <c r="O13" i="18" s="1"/>
  <c r="M27" i="7"/>
  <c r="G31" i="7"/>
  <c r="I27" i="7"/>
  <c r="L15" i="4" l="1"/>
  <c r="M15" i="4"/>
  <c r="J16" i="20"/>
  <c r="G10" i="20"/>
  <c r="G16" i="20" s="1"/>
  <c r="H24" i="17"/>
  <c r="L10" i="4"/>
  <c r="M10" i="4"/>
  <c r="N24" i="17"/>
  <c r="N25" i="17"/>
  <c r="L9" i="4"/>
  <c r="J16" i="4"/>
  <c r="J32" i="4"/>
  <c r="N9" i="4"/>
  <c r="M9" i="4"/>
  <c r="O7" i="18"/>
  <c r="L31" i="7"/>
  <c r="G10" i="18"/>
  <c r="G15" i="18"/>
  <c r="O15" i="18" s="1"/>
  <c r="D12" i="7"/>
  <c r="D17" i="7"/>
  <c r="D24" i="7"/>
  <c r="D28" i="7"/>
  <c r="D25" i="7"/>
  <c r="D23" i="7"/>
  <c r="D18" i="7"/>
  <c r="D26" i="7"/>
  <c r="D22" i="7"/>
  <c r="D29" i="7"/>
  <c r="D11" i="7"/>
  <c r="D33" i="7"/>
  <c r="D30" i="7"/>
  <c r="D19" i="7"/>
  <c r="D20" i="7"/>
  <c r="D21" i="7"/>
  <c r="G24" i="17"/>
  <c r="H31" i="7"/>
  <c r="G11" i="18"/>
  <c r="I25" i="19"/>
  <c r="K31" i="7"/>
  <c r="J21" i="17"/>
  <c r="O9" i="17"/>
  <c r="O21" i="17" s="1"/>
  <c r="O25" i="17" s="1"/>
  <c r="C34" i="7"/>
  <c r="D34" i="7" s="1"/>
  <c r="D32" i="7"/>
  <c r="L24" i="19"/>
  <c r="F31" i="7"/>
  <c r="O8" i="18"/>
  <c r="Q9" i="19"/>
  <c r="Q21" i="19" s="1"/>
  <c r="Q24" i="19" s="1"/>
  <c r="I31" i="7"/>
  <c r="M31" i="7"/>
  <c r="M16" i="4" l="1"/>
  <c r="L16" i="4"/>
  <c r="O24" i="17"/>
  <c r="J30" i="4"/>
  <c r="L30" i="4" s="1"/>
  <c r="L32" i="4"/>
  <c r="M32" i="4"/>
  <c r="J24" i="17"/>
  <c r="J25" i="17"/>
  <c r="Q25" i="19"/>
  <c r="O10" i="18"/>
  <c r="J34" i="7"/>
  <c r="K32" i="7"/>
  <c r="O11" i="18"/>
  <c r="E24" i="4"/>
  <c r="E30" i="4"/>
  <c r="N11" i="4"/>
  <c r="N10" i="4"/>
  <c r="G20" i="7"/>
  <c r="N12" i="4"/>
  <c r="H21" i="7"/>
  <c r="N13" i="4"/>
  <c r="N15" i="4"/>
  <c r="N17" i="4"/>
  <c r="N18" i="4"/>
  <c r="N19" i="4"/>
  <c r="R20" i="4"/>
  <c r="N21" i="4"/>
  <c r="N22" i="4"/>
  <c r="N23" i="4"/>
  <c r="J24" i="4"/>
  <c r="H20" i="7" l="1"/>
  <c r="G24" i="7"/>
  <c r="J25" i="4"/>
  <c r="J27" i="4" s="1"/>
  <c r="K34" i="7"/>
  <c r="E25" i="4"/>
  <c r="I11" i="4"/>
  <c r="N24" i="4"/>
  <c r="N14" i="4"/>
  <c r="N16" i="4" s="1"/>
  <c r="I22" i="7"/>
  <c r="L22" i="7"/>
  <c r="M22" i="7"/>
  <c r="I21" i="7"/>
  <c r="M21" i="7"/>
  <c r="M20" i="7"/>
  <c r="L20" i="7"/>
  <c r="I20" i="7"/>
  <c r="E16" i="4"/>
  <c r="O6" i="18"/>
  <c r="G24" i="4"/>
  <c r="L24" i="4" s="1"/>
  <c r="N20" i="4"/>
  <c r="M24" i="7" l="1"/>
  <c r="G32" i="7"/>
  <c r="L32" i="7" s="1"/>
  <c r="L24" i="7"/>
  <c r="J41" i="4"/>
  <c r="K40" i="4" s="1"/>
  <c r="M24" i="4"/>
  <c r="E27" i="4"/>
  <c r="F15" i="4" s="1"/>
  <c r="H24" i="7"/>
  <c r="H32" i="7"/>
  <c r="E34" i="4"/>
  <c r="M30" i="4"/>
  <c r="F19" i="7"/>
  <c r="I16" i="4"/>
  <c r="N25" i="4"/>
  <c r="N27" i="4" s="1"/>
  <c r="G25" i="4"/>
  <c r="L25" i="4" s="1"/>
  <c r="I24" i="4"/>
  <c r="E24" i="7"/>
  <c r="I19" i="7"/>
  <c r="I20" i="16"/>
  <c r="I18" i="16"/>
  <c r="I19" i="16"/>
  <c r="M25" i="4" l="1"/>
  <c r="K16" i="4"/>
  <c r="J37" i="4"/>
  <c r="M37" i="4" s="1"/>
  <c r="K34" i="4"/>
  <c r="K33" i="4"/>
  <c r="K32" i="4"/>
  <c r="K25" i="4"/>
  <c r="F11" i="7"/>
  <c r="F13" i="4"/>
  <c r="F21" i="4"/>
  <c r="F17" i="4"/>
  <c r="F10" i="4"/>
  <c r="F14" i="4"/>
  <c r="F22" i="4"/>
  <c r="F23" i="4"/>
  <c r="F18" i="4"/>
  <c r="F9" i="4"/>
  <c r="F19" i="4"/>
  <c r="F12" i="4"/>
  <c r="F20" i="4"/>
  <c r="F24" i="4"/>
  <c r="F11" i="4"/>
  <c r="K10" i="4"/>
  <c r="K18" i="4"/>
  <c r="K27" i="4"/>
  <c r="K20" i="4"/>
  <c r="K13" i="4"/>
  <c r="K22" i="4"/>
  <c r="K15" i="4"/>
  <c r="K11" i="4"/>
  <c r="K19" i="4"/>
  <c r="K9" i="4"/>
  <c r="K12" i="4"/>
  <c r="K21" i="4"/>
  <c r="K14" i="4"/>
  <c r="K23" i="4"/>
  <c r="K17" i="4"/>
  <c r="K24" i="4"/>
  <c r="F25" i="4"/>
  <c r="F16" i="4"/>
  <c r="G27" i="4"/>
  <c r="G34" i="4"/>
  <c r="K36" i="4"/>
  <c r="K39" i="4"/>
  <c r="I30" i="4"/>
  <c r="K30" i="4"/>
  <c r="E41" i="4"/>
  <c r="E32" i="7"/>
  <c r="I32" i="7" s="1"/>
  <c r="F24" i="7"/>
  <c r="J20" i="17"/>
  <c r="O8" i="17"/>
  <c r="O20" i="17" s="1"/>
  <c r="L20" i="19"/>
  <c r="Q8" i="19"/>
  <c r="Q20" i="19" s="1"/>
  <c r="I25" i="4"/>
  <c r="M32" i="7"/>
  <c r="G34" i="7"/>
  <c r="L34" i="7" s="1"/>
  <c r="I24" i="7"/>
  <c r="F27" i="4" l="1"/>
  <c r="F40" i="4"/>
  <c r="F36" i="4"/>
  <c r="G41" i="4"/>
  <c r="H40" i="4" s="1"/>
  <c r="H34" i="4"/>
  <c r="L34" i="4"/>
  <c r="M27" i="4"/>
  <c r="I27" i="4"/>
  <c r="L27" i="4"/>
  <c r="H20" i="4"/>
  <c r="H27" i="4"/>
  <c r="F30" i="4"/>
  <c r="K37" i="4"/>
  <c r="K41" i="4"/>
  <c r="L37" i="4"/>
  <c r="F33" i="4"/>
  <c r="F32" i="4"/>
  <c r="M41" i="4"/>
  <c r="H33" i="4"/>
  <c r="H32" i="4"/>
  <c r="H34" i="7"/>
  <c r="M34" i="7"/>
  <c r="H18" i="4"/>
  <c r="H19" i="4"/>
  <c r="H15" i="4"/>
  <c r="H17" i="4"/>
  <c r="H10" i="4"/>
  <c r="H9" i="4"/>
  <c r="H21" i="4"/>
  <c r="H14" i="4"/>
  <c r="H22" i="4"/>
  <c r="H23" i="4"/>
  <c r="H12" i="4"/>
  <c r="H13" i="4"/>
  <c r="H11" i="4"/>
  <c r="H16" i="4"/>
  <c r="H24" i="4"/>
  <c r="H25" i="4"/>
  <c r="H39" i="4"/>
  <c r="H36" i="4"/>
  <c r="I34" i="4"/>
  <c r="I41" i="4" s="1"/>
  <c r="M34" i="4"/>
  <c r="F39" i="4"/>
  <c r="F37" i="4"/>
  <c r="F34" i="4"/>
  <c r="H30" i="4"/>
  <c r="E34" i="7"/>
  <c r="F34" i="7" s="1"/>
  <c r="F32" i="7"/>
  <c r="H37" i="4" l="1"/>
  <c r="L41" i="4"/>
  <c r="H41" i="4"/>
  <c r="F41" i="4"/>
  <c r="I34" i="7"/>
  <c r="I17" i="16" l="1"/>
  <c r="I14" i="16"/>
  <c r="I10" i="15" l="1"/>
  <c r="I12" i="15"/>
  <c r="I13" i="15"/>
  <c r="I14" i="15"/>
  <c r="I15" i="15"/>
  <c r="I17" i="15"/>
  <c r="I18" i="15"/>
  <c r="I20" i="15"/>
  <c r="I21" i="15"/>
  <c r="I22" i="15"/>
  <c r="I23" i="15"/>
</calcChain>
</file>

<file path=xl/sharedStrings.xml><?xml version="1.0" encoding="utf-8"?>
<sst xmlns="http://schemas.openxmlformats.org/spreadsheetml/2006/main" count="1349" uniqueCount="405">
  <si>
    <t>ANEKSI nr.1 "Raporti Permbledhes i shpenzimeve per  Shkollen Shqiptare te Administrates Publike"</t>
  </si>
  <si>
    <t>në 000/lekë</t>
  </si>
  <si>
    <t>Emri i Grupit</t>
  </si>
  <si>
    <t>Institucione të tjera Qeveritare</t>
  </si>
  <si>
    <t>Kodi i Grupit</t>
  </si>
  <si>
    <t>87</t>
  </si>
  <si>
    <t>EMERTIME</t>
  </si>
  <si>
    <t>Shpenzimet e Shkolles Shqiptare e Administrates Publike</t>
  </si>
  <si>
    <t>Viti Paraardhes 2023</t>
  </si>
  <si>
    <t>Periudha Raportuese 2024</t>
  </si>
  <si>
    <t xml:space="preserve">Periudha Raportuese </t>
  </si>
  <si>
    <t>Ndryshimi Vjetor (Plan-Fakt)</t>
  </si>
  <si>
    <t>% e realizimit</t>
  </si>
  <si>
    <t xml:space="preserve">Shpenzime Faktike </t>
  </si>
  <si>
    <t>Struktura e shpenzimeve ne %</t>
  </si>
  <si>
    <t>Plani fillestar vjetor Viti 2024</t>
  </si>
  <si>
    <t>Plani vjetor i Rishikuar Viti 2024</t>
  </si>
  <si>
    <t xml:space="preserve">Ndryshimi I Planit vjetor </t>
  </si>
  <si>
    <t xml:space="preserve">Shpenzimet Faktike te Periudhes Progresive </t>
  </si>
  <si>
    <t>(1)</t>
  </si>
  <si>
    <t>(2)</t>
  </si>
  <si>
    <t>(3)</t>
  </si>
  <si>
    <t>(4)</t>
  </si>
  <si>
    <t>(5)</t>
  </si>
  <si>
    <t>(6)</t>
  </si>
  <si>
    <t>7 (5-3)</t>
  </si>
  <si>
    <t>(8)</t>
  </si>
  <si>
    <t>(9)</t>
  </si>
  <si>
    <t>10 (5-8)</t>
  </si>
  <si>
    <t>11 (8/5)</t>
  </si>
  <si>
    <t>01330</t>
  </si>
  <si>
    <t>Shkolla Shqiptare e Administrates Publike</t>
  </si>
  <si>
    <t>Totali I Shpenzimeve Buxhetore</t>
  </si>
  <si>
    <t>Shpenzime nga te Ardhurat Jashte Limitit (Kap06)</t>
  </si>
  <si>
    <t>Totali i Shpenzimeve të ASPA</t>
  </si>
  <si>
    <t xml:space="preserve">Shpenzimet Sipas Klasifikimit ekonomik </t>
  </si>
  <si>
    <t>Artikulli</t>
  </si>
  <si>
    <t xml:space="preserve">Emertimi </t>
  </si>
  <si>
    <t>Paga</t>
  </si>
  <si>
    <t>Sigurime Shoqërore</t>
  </si>
  <si>
    <t>Mallra dhe Shërbime të Tjera</t>
  </si>
  <si>
    <t>Subvencione</t>
  </si>
  <si>
    <t>Transferta Korente të Brendshme</t>
  </si>
  <si>
    <t>Transferta Korente të Huaja</t>
  </si>
  <si>
    <t>Trans për Buxh. Fam. &amp; Individ</t>
  </si>
  <si>
    <t xml:space="preserve">Nen-Totali  Shpenzime Korente </t>
  </si>
  <si>
    <t>Kapitale të Patrupëzuara</t>
  </si>
  <si>
    <t>Kapitale të Trupëzuara</t>
  </si>
  <si>
    <t xml:space="preserve">Nen-Totali  Shpenzime Kapitale me Financim te Brendshem </t>
  </si>
  <si>
    <t>Nen-Totali  Shpenzime Kapitale me Financim te Huaj</t>
  </si>
  <si>
    <t>Totali Shpenzime Kapitale</t>
  </si>
  <si>
    <t>Totali (Korrente+Kapitale+Shpenz nga te ardh.jashte limiti)</t>
  </si>
  <si>
    <t>Emri</t>
  </si>
  <si>
    <t>Nëpunës Zbatues</t>
  </si>
  <si>
    <t>Xheni CANI</t>
  </si>
  <si>
    <t>Firma</t>
  </si>
  <si>
    <t>Data</t>
  </si>
  <si>
    <t>ANEKSI nr.1.1 "Raporti i Shpenzimeve sipas kapitujve"</t>
  </si>
  <si>
    <t xml:space="preserve">Kodi i Ministrise </t>
  </si>
  <si>
    <t>Kodi I Kapitullit</t>
  </si>
  <si>
    <t>Emertimi I kapitullit</t>
  </si>
  <si>
    <t>Buxheti</t>
  </si>
  <si>
    <t>ARTIKUJ BUXHETORE</t>
  </si>
  <si>
    <t>Periodike/vjetore</t>
  </si>
  <si>
    <t>TOTAL</t>
  </si>
  <si>
    <t>Shpenzime Kapitale te Patrupezuara</t>
  </si>
  <si>
    <t>Shpenzime Kapitale te Trupezuara</t>
  </si>
  <si>
    <t>Pagat</t>
  </si>
  <si>
    <t>Kontrib.e Sigurimeve Shoqerore</t>
  </si>
  <si>
    <t xml:space="preserve">Mallra dhe Sherbime </t>
  </si>
  <si>
    <t xml:space="preserve">Subvencione </t>
  </si>
  <si>
    <t xml:space="preserve">Te Tjera Transfer Korrente te Brendeshme </t>
  </si>
  <si>
    <t>Transfer Korrente te Huaja</t>
  </si>
  <si>
    <t>Transferta per Buxhetet Familjare dhe Individet</t>
  </si>
  <si>
    <t xml:space="preserve">Total </t>
  </si>
  <si>
    <t>01</t>
  </si>
  <si>
    <t>Nga Buxheti</t>
  </si>
  <si>
    <t xml:space="preserve">Plani Fillestar </t>
  </si>
  <si>
    <t>Plani Rishikuar</t>
  </si>
  <si>
    <t>Fakti</t>
  </si>
  <si>
    <t xml:space="preserve">Angazhime </t>
  </si>
  <si>
    <t>02</t>
  </si>
  <si>
    <t>Financim I Huaj-Grant</t>
  </si>
  <si>
    <t>04</t>
  </si>
  <si>
    <t>TVSH,Detyrim Doganor</t>
  </si>
  <si>
    <t>Ndryshimi ne vlere absolute</t>
  </si>
  <si>
    <t>Realizimi ne %</t>
  </si>
  <si>
    <t>06</t>
  </si>
  <si>
    <t>Nga te ardhurat jashte limitit</t>
  </si>
  <si>
    <t>ANEKSI nr.1.2 "Shpenzimet Buxhetore ne Total Programi dhe Total Ministrie /Institucioni Buxhetor"</t>
  </si>
  <si>
    <t xml:space="preserve">Kodi I Programit </t>
  </si>
  <si>
    <t xml:space="preserve">Emertimi I Programit </t>
  </si>
  <si>
    <t xml:space="preserve">Viti </t>
  </si>
  <si>
    <t xml:space="preserve">Tipi I Buxhetit </t>
  </si>
  <si>
    <t>Art.230</t>
  </si>
  <si>
    <t>Art.231</t>
  </si>
  <si>
    <t>Art.600</t>
  </si>
  <si>
    <t>Art.601</t>
  </si>
  <si>
    <t>Art.602</t>
  </si>
  <si>
    <t>Art.603</t>
  </si>
  <si>
    <t>Art.604</t>
  </si>
  <si>
    <t>Art.605</t>
  </si>
  <si>
    <t>Art.606</t>
  </si>
  <si>
    <t>Menaxhimi dhe Zhvillimi i Administrates Publik (Shkolla Shqiptare e Administrates Publike)</t>
  </si>
  <si>
    <t>Plani I Rishikuar</t>
  </si>
  <si>
    <t>Realizimi  ne %</t>
  </si>
  <si>
    <t>Te ardhura jashte limiti</t>
  </si>
  <si>
    <t xml:space="preserve">Numri I Punonjesve ne Total </t>
  </si>
  <si>
    <t>22( ne organike) ,4 (jashte organike)</t>
  </si>
  <si>
    <t>22( ne organike), 4 (jashte organike)</t>
  </si>
  <si>
    <t>Numri Faktik</t>
  </si>
  <si>
    <t>ANEKSI nr.2 "Raporti i Shpenzimeve  të Programit sipas Shpenzimeve"</t>
  </si>
  <si>
    <t>ne 000/leke</t>
  </si>
  <si>
    <t xml:space="preserve">Menaxhimi dhe Zhvillimi i Administrates Publike </t>
  </si>
  <si>
    <t>Programi</t>
  </si>
  <si>
    <t>(Shkolla Shqiptare e Administrates Publike)</t>
  </si>
  <si>
    <t>Kodi i Programit</t>
  </si>
  <si>
    <t>01140</t>
  </si>
  <si>
    <t>Art.</t>
  </si>
  <si>
    <t>Emertimi</t>
  </si>
  <si>
    <t>Viti Paraardhes 2022</t>
  </si>
  <si>
    <t>(7)=(6)-(5)</t>
  </si>
  <si>
    <t>Struktura e Shpenzimeve ne %</t>
  </si>
  <si>
    <t>Plani Fillestar Vjetor 2024</t>
  </si>
  <si>
    <t>Plani Vjetor I Rishikuar Viti 2024</t>
  </si>
  <si>
    <t xml:space="preserve">Ndryshimi Vjetor I Planit </t>
  </si>
  <si>
    <t>Shpenzimet Faktike te Periudhes/ progresiv</t>
  </si>
  <si>
    <t>Ndryshimi vjetor  (Plan- Fakt)</t>
  </si>
  <si>
    <t>% e Realizimit</t>
  </si>
  <si>
    <t>Diferenca</t>
  </si>
  <si>
    <t>10(5-8)</t>
  </si>
  <si>
    <t>PBA 2021</t>
  </si>
  <si>
    <t>Janar Dhjetor  2021</t>
  </si>
  <si>
    <t>98703AD</t>
  </si>
  <si>
    <t>PAGA</t>
  </si>
  <si>
    <t>SIG</t>
  </si>
  <si>
    <t>Shpz korrente + Mirmbajtje Gjeoportalit</t>
  </si>
  <si>
    <t>KUOTA</t>
  </si>
  <si>
    <t xml:space="preserve">fondi I vecante </t>
  </si>
  <si>
    <t>M870250</t>
  </si>
  <si>
    <t>Software inxhinierik</t>
  </si>
  <si>
    <t>M870302</t>
  </si>
  <si>
    <t>KRGJSH</t>
  </si>
  <si>
    <t>Nën-Totali</t>
  </si>
  <si>
    <t>Shpenzime Korrente</t>
  </si>
  <si>
    <t>M8703018</t>
  </si>
  <si>
    <t>Blerje Pajisje Zyrash</t>
  </si>
  <si>
    <t>M870251</t>
  </si>
  <si>
    <t>Ndertimi GIS</t>
  </si>
  <si>
    <t>M870304</t>
  </si>
  <si>
    <t xml:space="preserve">Shtimi I kapaciteti </t>
  </si>
  <si>
    <t>Transferta Kapitale</t>
  </si>
  <si>
    <t>M870307</t>
  </si>
  <si>
    <t>TVSH</t>
  </si>
  <si>
    <t>Nën -Totali</t>
  </si>
  <si>
    <t>Shpenzime Kapitale me financim të brendshëm</t>
  </si>
  <si>
    <t xml:space="preserve">TOTAL BUXHETI 2021 SIPAS PBA </t>
  </si>
  <si>
    <t>Plan Fillestar 2021</t>
  </si>
  <si>
    <t>Shpenzime Kapitale me financim të huaj</t>
  </si>
  <si>
    <t>Shkrese Nr.23724/97 Prot; date 18/01/2021</t>
  </si>
  <si>
    <t>Totali</t>
  </si>
  <si>
    <t>Shpenzime Kapitale</t>
  </si>
  <si>
    <t>Totali (korrente + kapitale + Shp nga të ardh.jashtë limiti)</t>
  </si>
  <si>
    <t>Vendime Standarte Akte Normative</t>
  </si>
  <si>
    <t>Shpenzimet sipas produkteve te programit buxhetor</t>
  </si>
  <si>
    <t>98703AE</t>
  </si>
  <si>
    <t>Mirembajtje e sistemit te gjeoportalit Kombetar</t>
  </si>
  <si>
    <t>98703AG</t>
  </si>
  <si>
    <t xml:space="preserve">Rrjeti Albcors i mirembajtur </t>
  </si>
  <si>
    <t xml:space="preserve">Totali I Shpenzimeve Korrente </t>
  </si>
  <si>
    <t>Kodi Produktit</t>
  </si>
  <si>
    <t>98706AB</t>
  </si>
  <si>
    <t>Persona te trajnuar</t>
  </si>
  <si>
    <t xml:space="preserve">Totali I Shpenzimeve per Investime </t>
  </si>
  <si>
    <t>18AP601</t>
  </si>
  <si>
    <t>Paisje  zyre dhe kompjuterike te blera</t>
  </si>
  <si>
    <t>Blerje Pajisje Zyrash dhe elektronike</t>
  </si>
  <si>
    <t xml:space="preserve">Nen Totali Shpenzime Kapitale me financim te brendshem </t>
  </si>
  <si>
    <t>Plan Rishikuar 2021</t>
  </si>
  <si>
    <t>Nen Totali Shpenzime Kapitale me financim te huaj</t>
  </si>
  <si>
    <t>Total Shpenzime nga te ardhurat jashte limitit (Kap06)</t>
  </si>
  <si>
    <t xml:space="preserve">Totali I Shpenzimve te Programit </t>
  </si>
  <si>
    <t>ANEKSI nr.2.1 "Shpenzimet e Programit  sipas kapitujve"</t>
  </si>
  <si>
    <t>Kodi I Programit</t>
  </si>
  <si>
    <t>Emertimi I Programit</t>
  </si>
  <si>
    <t xml:space="preserve">Te Tjera Transfer Korreente te Brendeshme </t>
  </si>
  <si>
    <t>Shkolla Shqiptare e Administrates Publike (ASPA)</t>
  </si>
  <si>
    <t>ANEKSI nr.4 "Raporti i realizimit te objektivave te politikes se programit"</t>
  </si>
  <si>
    <t>Periudha e Raportimit:  01.01.2018-30.04.2018</t>
  </si>
  <si>
    <t>Emertimi i programit:</t>
  </si>
  <si>
    <t>E- Qeverisja</t>
  </si>
  <si>
    <t>Komente</t>
  </si>
  <si>
    <t>Qellimi 1</t>
  </si>
  <si>
    <t>“Projektimi, Ndërtimi, Operimi, Mirëmbajtja dhe Përmirësimi i një sistemi gjeohapësinor funksional e të integruar (NSDI), i cili prodhon informacion dhe njohuri gjeohapësinore, në përputhje me standardet e BE / INSPIRE</t>
  </si>
  <si>
    <t>**Treguesit e performancës/Produktet:</t>
  </si>
  <si>
    <t>.....</t>
  </si>
  <si>
    <r>
      <rPr>
        <b/>
        <sz val="14"/>
        <color indexed="60"/>
        <rFont val="Times New Roman"/>
        <family val="1"/>
      </rPr>
      <t>*</t>
    </r>
    <r>
      <rPr>
        <b/>
        <sz val="12"/>
        <color indexed="60"/>
        <rFont val="Times New Roman"/>
        <family val="1"/>
      </rPr>
      <t>Objektivat e politikës*:</t>
    </r>
  </si>
  <si>
    <t>Kodi i
Treguesit te Performances/Produktit</t>
  </si>
  <si>
    <r>
      <t>Emertimi i Treguesit te Performances</t>
    </r>
    <r>
      <rPr>
        <b/>
        <sz val="11"/>
        <color indexed="60"/>
        <rFont val="Times New Roman"/>
        <family val="1"/>
      </rPr>
      <t>***</t>
    </r>
    <r>
      <rPr>
        <b/>
        <sz val="10"/>
        <color indexed="8"/>
        <rFont val="Times New Roman"/>
        <family val="1"/>
      </rPr>
      <t>/Produktit</t>
    </r>
    <r>
      <rPr>
        <b/>
        <sz val="12"/>
        <color indexed="60"/>
        <rFont val="Calibri"/>
        <family val="2"/>
      </rPr>
      <t/>
    </r>
  </si>
  <si>
    <t>Niveli faktik i  vitit paraardhes 2018</t>
  </si>
  <si>
    <t>Niveli i planifikuar ne vitin korent 2019</t>
  </si>
  <si>
    <t>Niveli i rishikuar ne vitin korent 2019</t>
  </si>
  <si>
    <t>Niveli faktik ne fund te vitit korent 2019</t>
  </si>
  <si>
    <t>% e Realizimit te Treguesit te Performances/Produktit</t>
  </si>
  <si>
    <t>Objektivi 1.1</t>
  </si>
  <si>
    <t>Projektimi, ndërtimi, mirëmbajtja dhe përditësimin e Kornizës Referuese Gjeodezike.</t>
  </si>
  <si>
    <t>A</t>
  </si>
  <si>
    <t xml:space="preserve">Ndërtimi i sistemit të rrjeteve gjeodezike të rrjeteve aktiv dhe pasiv (Rendi I Parë dhe Rendi II), ndërtimi i rrjeteve të nivelimit, rrjete gravametrike, magnometrike dhe marografike. </t>
  </si>
  <si>
    <t xml:space="preserve">Objektivi 1.2 </t>
  </si>
  <si>
    <t>Projektimi, ndërtimi, mirëmbajtja dhe përditësimin I Gjeoportalit dhe GIS'it Kombëtar (Ndërtim i sistemit të integruar të gjeoinformacionit, që nënkupton përcaktimin e funksioneve, organizimin strukturor dhe ndërveprimet midis tyre).</t>
  </si>
  <si>
    <t>B</t>
  </si>
  <si>
    <t>Mirëmbajtja dhe përditësimi i Gjeoportalit Kombëtar</t>
  </si>
  <si>
    <t>C</t>
  </si>
  <si>
    <t>Blerje pajisje zyre dhe elektronike</t>
  </si>
  <si>
    <t>D</t>
  </si>
  <si>
    <t>Projektimi I GIS- Kombëtar</t>
  </si>
  <si>
    <t xml:space="preserve">Eshte miratuar pakësimi i  fondit nga Ministria e Financave dhe Ekonomise sipas shkresës nr. 22452/106 prot, datë 31.12.2018, në zbatim te Aktit Normativ nr. 2, datë 19.12.2018 dhe shkresës nr. 14875/147 prot, datë 12.10.2018, " Miratimi i rialokimit te fondit" . gjatë marrëveshjes paraprake, financimi për këto projekte do të bëhet nga donatorët e huaj. </t>
  </si>
  <si>
    <t>E</t>
  </si>
  <si>
    <t>Software inxhinierik GIS dhe Hartografik</t>
  </si>
  <si>
    <t xml:space="preserve">Eshte miratuar pakësimi i  fondit nga Ministria e Financave dhe Ekonomise sipas shkresës nr. 22452/106 prot, datë 31.12.2018, në zbatim te Aktit Normativ nr. 2, datë 19.12.2018. Gjatë marrëveshjes paraprake, financimi për këto projekte do të bëhet nga donatorët e huaj. </t>
  </si>
  <si>
    <t>Objektivi 1.3</t>
  </si>
  <si>
    <t>Hartimi i sdandardeve dhe rregullave uniforme të infrastrukturës së informacionit gjeohapësinor (Programimi i punës dhe proceseve të saj, ngritja dhe zbatimi i politikave, rregullave, procedurave dhe udhëzimeve të punës për elementët e sistemit të gjeoinformacionit).</t>
  </si>
  <si>
    <t>F</t>
  </si>
  <si>
    <t xml:space="preserve">Standartet /Udhezime teknike te Miratuara </t>
  </si>
  <si>
    <t>Jane derguar per miratim ne Keshillin e Ministrave</t>
  </si>
  <si>
    <t>G</t>
  </si>
  <si>
    <t>Vendime të miratuara</t>
  </si>
  <si>
    <t>Objektivi 1.4</t>
  </si>
  <si>
    <t>Sigurimi i burimeve financiare për të garantuar inputet e nevojshmet (burime njerëzore, teknologjike dhe kapacitetet operacionale), për ngritjen dhe operimin e sistemit të integruar të gjeoinformacionit, dhe realizimin e produkteve bazë të gjeoinformacionit, në të njëjtën linjë me strategjinë dhe Programin Kombëtar të Sektorit (PKS).</t>
  </si>
  <si>
    <t>H</t>
  </si>
  <si>
    <t>Fotografim ajror, krijimi i hartës bazë Digitale shkalla 1:2000, teknologji dhe trajnim.</t>
  </si>
  <si>
    <t>I</t>
  </si>
  <si>
    <t>Trajnime dhe rritje kapaciteti të stafit, asistencë teknike në hartimin e draft/standarteve dhe skanimi i hartave dhe fotografive ajore historike në Shqipëri, përftimin teknologji dhe software (programe), asistencë për krijimin e GIS-it Kombëtar etj.</t>
  </si>
  <si>
    <t>J</t>
  </si>
  <si>
    <t xml:space="preserve">Blerje pajisje hardware, ne ASIG </t>
  </si>
  <si>
    <t>K</t>
  </si>
  <si>
    <t>Blerje Kasaforta , ne ASIG</t>
  </si>
  <si>
    <r>
      <rPr>
        <b/>
        <i/>
        <sz val="11"/>
        <color indexed="60"/>
        <rFont val="Times New Roman"/>
        <family val="1"/>
      </rPr>
      <t>*</t>
    </r>
    <r>
      <rPr>
        <b/>
        <i/>
        <sz val="10"/>
        <color indexed="60"/>
        <rFont val="Times New Roman"/>
        <family val="1"/>
      </rPr>
      <t>Objektivat e listuar jane ne funksion te permbushjes se qellimit te mesiperm te politikes. Nese specifikohet me shume se 1 Qellim, ai se bashku me objektivat e tij (psh Qellimi 2 me Objektiv 2.1; 2.2; etj) duhet te futen ne nje tabele tjeter te ngjashme, ne vazhdim te kesaj.</t>
    </r>
  </si>
  <si>
    <r>
      <rPr>
        <b/>
        <i/>
        <sz val="11"/>
        <color indexed="60"/>
        <rFont val="Times New Roman"/>
        <family val="1"/>
      </rPr>
      <t>** Si tregues për vlerësimin e performancës së objektivave, krahas produkteve, shërbejnë edhe tregues të tjerë të matshëm të lidhur me to. Këto mund të jene standarte të njohura të fushës; tregues statistikorë; indekse kombëtare e ndërkombëtare,etj.</t>
    </r>
    <r>
      <rPr>
        <b/>
        <i/>
        <sz val="10"/>
        <color indexed="60"/>
        <rFont val="Times New Roman"/>
        <family val="1"/>
      </rPr>
      <t xml:space="preserve"> </t>
    </r>
  </si>
  <si>
    <r>
      <rPr>
        <b/>
        <i/>
        <sz val="11"/>
        <color indexed="60"/>
        <rFont val="Times New Roman"/>
        <family val="1"/>
      </rPr>
      <t>***</t>
    </r>
    <r>
      <rPr>
        <b/>
        <i/>
        <sz val="10"/>
        <color indexed="60"/>
        <rFont val="Times New Roman"/>
        <family val="1"/>
      </rPr>
      <t>Ketu listohen te gjithe treguesit e performances, perfshi dhe produktet. Raportimi per produktet behet periodik dhe vjetor, ndersa raportimi per treguesit e performances mund te behet edhe vetem vjetor, nqs matshmeria e tyre periodike paraqet veshtiresi objektive.</t>
    </r>
  </si>
  <si>
    <t xml:space="preserve">         Njekohesisht, per ata tregues performance te cilet nuk vleresohen mbi baze vjetore por disa vjecare (psh vleresime ndekombetare te tilla si: OBI, PISA score, PEFA score, etc), si nivel i vitit paraardhes vendoset niveli me i fundit i regjistruar per ta.</t>
  </si>
  <si>
    <t>Drejtor i Përgjithshëm</t>
  </si>
  <si>
    <t>Lorenc Çala</t>
  </si>
  <si>
    <t>Myrtezan Kollçaku</t>
  </si>
  <si>
    <t>15.05.2019</t>
  </si>
  <si>
    <t>ANEKSI nr.3 "Raporti përmbledhës i realizimit të treguesve të performancës/produkteve të programit"</t>
  </si>
  <si>
    <t>Kodi I Produktit</t>
  </si>
  <si>
    <t>Emertimi I Produktit</t>
  </si>
  <si>
    <t>Njesia Matese</t>
  </si>
  <si>
    <t xml:space="preserve">Viti Paraardhes </t>
  </si>
  <si>
    <t>Periudha Raportuese</t>
  </si>
  <si>
    <t>Deviacioni i Kostos për Njësi</t>
  </si>
  <si>
    <r>
      <t xml:space="preserve">Sasia Faktike (sipas vitit </t>
    </r>
    <r>
      <rPr>
        <b/>
        <sz val="10"/>
        <color indexed="60"/>
        <rFont val="Times New Roman"/>
        <family val="1"/>
      </rPr>
      <t>paraardhës</t>
    </r>
    <r>
      <rPr>
        <b/>
        <sz val="10"/>
        <rFont val="Times New Roman"/>
        <family val="1"/>
      </rPr>
      <t>)</t>
    </r>
  </si>
  <si>
    <r>
      <t xml:space="preserve">Shpenzimet  Faktike
(sipas vitit </t>
    </r>
    <r>
      <rPr>
        <b/>
        <sz val="10"/>
        <color indexed="60"/>
        <rFont val="Times New Roman"/>
        <family val="1"/>
      </rPr>
      <t>paraardhës</t>
    </r>
    <r>
      <rPr>
        <b/>
        <sz val="10"/>
        <rFont val="Times New Roman"/>
        <family val="1"/>
      </rPr>
      <t>)</t>
    </r>
  </si>
  <si>
    <r>
      <t xml:space="preserve">Kosto për Njësi (sipas vitit </t>
    </r>
    <r>
      <rPr>
        <b/>
        <sz val="10"/>
        <color indexed="60"/>
        <rFont val="Times New Roman"/>
        <family val="1"/>
      </rPr>
      <t>paraardhës</t>
    </r>
    <r>
      <rPr>
        <b/>
        <sz val="10"/>
        <rFont val="Times New Roman"/>
        <family val="1"/>
      </rPr>
      <t>)</t>
    </r>
  </si>
  <si>
    <r>
      <t xml:space="preserve">Sasia (sipas </t>
    </r>
    <r>
      <rPr>
        <b/>
        <sz val="10"/>
        <color indexed="60"/>
        <rFont val="Times New Roman"/>
        <family val="1"/>
      </rPr>
      <t>planit</t>
    </r>
    <r>
      <rPr>
        <b/>
        <sz val="10"/>
        <rFont val="Times New Roman"/>
        <family val="1"/>
      </rPr>
      <t xml:space="preserve"> fillestar Vjetor)</t>
    </r>
  </si>
  <si>
    <r>
      <t xml:space="preserve">Shpenzimet 
(sipas </t>
    </r>
    <r>
      <rPr>
        <b/>
        <sz val="10"/>
        <color indexed="60"/>
        <rFont val="Times New Roman"/>
        <family val="1"/>
      </rPr>
      <t xml:space="preserve">planit </t>
    </r>
    <r>
      <rPr>
        <b/>
        <sz val="10"/>
        <rFont val="Times New Roman"/>
        <family val="1"/>
      </rPr>
      <t>fillestar vjetor)</t>
    </r>
  </si>
  <si>
    <r>
      <t xml:space="preserve">Kosto për Njësi 
(sipas </t>
    </r>
    <r>
      <rPr>
        <b/>
        <sz val="10"/>
        <color indexed="60"/>
        <rFont val="Times New Roman"/>
        <family val="1"/>
      </rPr>
      <t>planit</t>
    </r>
    <r>
      <rPr>
        <b/>
        <sz val="10"/>
        <rFont val="Times New Roman"/>
        <family val="1"/>
      </rPr>
      <t xml:space="preserve"> fillestar vjetor)</t>
    </r>
  </si>
  <si>
    <r>
      <t xml:space="preserve">Sasia (sipas </t>
    </r>
    <r>
      <rPr>
        <b/>
        <sz val="10"/>
        <color indexed="60"/>
        <rFont val="Times New Roman"/>
        <family val="1"/>
      </rPr>
      <t>planit</t>
    </r>
    <r>
      <rPr>
        <b/>
        <sz val="10"/>
        <rFont val="Times New Roman"/>
        <family val="1"/>
      </rPr>
      <t xml:space="preserve"> </t>
    </r>
    <r>
      <rPr>
        <b/>
        <sz val="10"/>
        <color indexed="60"/>
        <rFont val="Times New Roman"/>
        <family val="1"/>
      </rPr>
      <t>të rishikuar te vitit korrent</t>
    </r>
    <r>
      <rPr>
        <b/>
        <sz val="10"/>
        <rFont val="Times New Roman"/>
        <family val="1"/>
      </rPr>
      <t>)</t>
    </r>
  </si>
  <si>
    <r>
      <t xml:space="preserve">Shpenzimet 
(sipas </t>
    </r>
    <r>
      <rPr>
        <b/>
        <sz val="10"/>
        <color indexed="60"/>
        <rFont val="Times New Roman"/>
        <family val="1"/>
      </rPr>
      <t xml:space="preserve">planit të rishikuar </t>
    </r>
    <r>
      <rPr>
        <b/>
        <sz val="10"/>
        <rFont val="Times New Roman"/>
        <family val="1"/>
      </rPr>
      <t>të vitit korent)</t>
    </r>
  </si>
  <si>
    <r>
      <t xml:space="preserve">Kosto për Njësi 
(sipas </t>
    </r>
    <r>
      <rPr>
        <b/>
        <sz val="10"/>
        <color indexed="60"/>
        <rFont val="Times New Roman"/>
        <family val="1"/>
      </rPr>
      <t>planit të rishikuar</t>
    </r>
    <r>
      <rPr>
        <b/>
        <sz val="10"/>
        <rFont val="Times New Roman"/>
        <family val="1"/>
      </rPr>
      <t xml:space="preserve"> të vitit korent)</t>
    </r>
  </si>
  <si>
    <r>
      <t xml:space="preserve">Sasia </t>
    </r>
    <r>
      <rPr>
        <b/>
        <sz val="10"/>
        <color indexed="60"/>
        <rFont val="Times New Roman"/>
        <family val="1"/>
      </rPr>
      <t>Faktike</t>
    </r>
    <r>
      <rPr>
        <b/>
        <sz val="10"/>
        <rFont val="Times New Roman"/>
        <family val="1"/>
      </rPr>
      <t xml:space="preserve"> (në fund të vitit korent)</t>
    </r>
  </si>
  <si>
    <r>
      <t xml:space="preserve">Shpenzimet </t>
    </r>
    <r>
      <rPr>
        <b/>
        <sz val="10"/>
        <color indexed="60"/>
        <rFont val="Times New Roman"/>
        <family val="1"/>
      </rPr>
      <t>Faktike</t>
    </r>
    <r>
      <rPr>
        <b/>
        <sz val="10"/>
        <rFont val="Times New Roman"/>
        <family val="1"/>
      </rPr>
      <t xml:space="preserve"> (në fund të vitit korent)</t>
    </r>
  </si>
  <si>
    <r>
      <t xml:space="preserve">Kosto për Njësi </t>
    </r>
    <r>
      <rPr>
        <b/>
        <sz val="10"/>
        <color indexed="60"/>
        <rFont val="Times New Roman"/>
        <family val="1"/>
      </rPr>
      <t>Faktike</t>
    </r>
    <r>
      <rPr>
        <b/>
        <sz val="10"/>
        <rFont val="Times New Roman"/>
        <family val="1"/>
      </rPr>
      <t xml:space="preserve"> (në fund të vitit korent)</t>
    </r>
  </si>
  <si>
    <t>13=(12-3)</t>
  </si>
  <si>
    <t>14=(12-6)</t>
  </si>
  <si>
    <t>15=(12-9)</t>
  </si>
  <si>
    <t>(7)</t>
  </si>
  <si>
    <t>(10)</t>
  </si>
  <si>
    <t>(11)</t>
  </si>
  <si>
    <t>(12)</t>
  </si>
  <si>
    <t>(13)</t>
  </si>
  <si>
    <t>(14)</t>
  </si>
  <si>
    <t>(15)</t>
  </si>
  <si>
    <t>Paijsje  zyre dhe kompjuterike te blera</t>
  </si>
  <si>
    <t>Copë</t>
  </si>
  <si>
    <t>ANEKSI nr.3.1 "Raporti performancës se produkteve të programit sipas artikujve"</t>
  </si>
  <si>
    <t>Kodi I Progduktit</t>
  </si>
  <si>
    <t>Sasia</t>
  </si>
  <si>
    <t>Artikujt buxhetore</t>
  </si>
  <si>
    <t>Total</t>
  </si>
  <si>
    <t>Pajisje  zyre dhe kompjuterike te blera</t>
  </si>
  <si>
    <t xml:space="preserve">Totali I Shpenzimeve Buxhetore </t>
  </si>
  <si>
    <t>Aneksi 3.2"Deviacioni I kostos per njesi ne vite "</t>
  </si>
  <si>
    <t>KPI Target Periodiciteti</t>
  </si>
  <si>
    <t xml:space="preserve">Emertimi I Produktit </t>
  </si>
  <si>
    <t>Persona te Trajnuar</t>
  </si>
  <si>
    <t>Plani Fillestar Sasia</t>
  </si>
  <si>
    <t>Plani Fillestar Shpenzime</t>
  </si>
  <si>
    <t xml:space="preserve">Kosto per njesi </t>
  </si>
  <si>
    <t>Deviacioni I planit fillestar  per njesi gjate viteve</t>
  </si>
  <si>
    <t>Plani I Rishikuar Sasia</t>
  </si>
  <si>
    <t>Plani I Rishikuar Shpenzime</t>
  </si>
  <si>
    <t>Kosto per njesi e Rishikuar</t>
  </si>
  <si>
    <t>Deviacioni I planit te rishikuar per njesi gjate viteve</t>
  </si>
  <si>
    <t>Sasia Faktike</t>
  </si>
  <si>
    <t>numri I pjesmerresve  te trajnuar janar prill</t>
  </si>
  <si>
    <t>Shpenzimet faktike</t>
  </si>
  <si>
    <t>Kosto per njesi Fakt</t>
  </si>
  <si>
    <t>Deviacioni I kostos faktike per njesi gjate viteve</t>
  </si>
  <si>
    <t>E- Qeverisja (Autoriteti Shtetëror për Informacionin Gjeohapësinor (ASIG)</t>
  </si>
  <si>
    <t>Ndërtimi i pjesshëm Kornizës Referuese Gjeodezike (KRGJSH)</t>
  </si>
  <si>
    <t>M870099</t>
  </si>
  <si>
    <t>Blerje Pajisje Elektronike</t>
  </si>
  <si>
    <t xml:space="preserve">Blerje Pajisje Elektronike </t>
  </si>
  <si>
    <t>M870072</t>
  </si>
  <si>
    <t>Blerje orendi dhe pajisje për mobilimin e zyrave</t>
  </si>
  <si>
    <t>18BV902</t>
  </si>
  <si>
    <t>Prodhimi i ortofotove nga fotografitë ajrore historike që ndodhen në arkivën e IGJIU</t>
  </si>
  <si>
    <t>18BV903</t>
  </si>
  <si>
    <t xml:space="preserve">Blerje dhe instalim pajisjesh për stacionet marografike të Shëngjinit dhe Orikumit </t>
  </si>
  <si>
    <t>18AN304</t>
  </si>
  <si>
    <t>Blerje Pajisje per salle konferencash</t>
  </si>
  <si>
    <t>18AN305</t>
  </si>
  <si>
    <t>Blerje Pajisje per ruajtje te dhenash</t>
  </si>
  <si>
    <t>18AN306</t>
  </si>
  <si>
    <t>Blerje dhe instalim pajisje hardware (topomause) per funsionimin e stacioneve fotogrametrike</t>
  </si>
  <si>
    <t>18BU901</t>
  </si>
  <si>
    <t>Rikonstruksion Godine</t>
  </si>
  <si>
    <t>Emri I Grupit</t>
  </si>
  <si>
    <t>Menaxhimi dhe Zhvillimi i Administratës Publike     (Shkolla Shqiptare e Administratës Publike)</t>
  </si>
  <si>
    <t xml:space="preserve">   Kodi I Grupit </t>
  </si>
  <si>
    <t>Shenime Internal</t>
  </si>
  <si>
    <t xml:space="preserve">Emri I Programit </t>
  </si>
  <si>
    <t xml:space="preserve">                                                                                                                     </t>
  </si>
  <si>
    <t xml:space="preserve">   Kodi I Programit</t>
  </si>
  <si>
    <t xml:space="preserve">Qellimi i politikës së programit </t>
  </si>
  <si>
    <t xml:space="preserve">Treguesit e Perfomances ne nivel qellimi </t>
  </si>
  <si>
    <t xml:space="preserve">Kodi I Treguesit </t>
  </si>
  <si>
    <t xml:space="preserve">Emertimi I treguesit </t>
  </si>
  <si>
    <t xml:space="preserve">Fakt I periudhes/ progresive </t>
  </si>
  <si>
    <t>Buxheti Vjetor Plani Fillestar Viti 2024</t>
  </si>
  <si>
    <t>Buxheti Vjetor  Plani I Rishikuar Viti 2024</t>
  </si>
  <si>
    <t>Ndryshimi (Plan-Fakt)</t>
  </si>
  <si>
    <t xml:space="preserve">% e realizimit </t>
  </si>
  <si>
    <t>numër</t>
  </si>
  <si>
    <t>Objektivat e politikes se programit</t>
  </si>
  <si>
    <t xml:space="preserve">Objektivi </t>
  </si>
  <si>
    <t>*Objektivi i politikës se programit *:</t>
  </si>
  <si>
    <t>Kodi i
Treguesit të Performancës/Produktit</t>
  </si>
  <si>
    <t>Emërtimi i Treguesit të Performances***/Produktit</t>
  </si>
  <si>
    <t>Fakti I vitit Paraardhes</t>
  </si>
  <si>
    <t>Objektivi 1</t>
  </si>
  <si>
    <t>Objektivi 2</t>
  </si>
  <si>
    <t>Periudha e Raportimit:  01.01.2022-30.04.2022</t>
  </si>
  <si>
    <t>Qëllimi 1</t>
  </si>
  <si>
    <t>Projektimi, ndërtimi, operimi dhe mirëmbajtja dhe përmirësimi i një sistemi gjeohapësinor funksional e të integruar (NSDI) i cili prodhon dhe përdor informacione dhe njohuri gjeohapësinore, në përputhje me standartet e BE/ INSPIRE</t>
  </si>
  <si>
    <r>
      <rPr>
        <b/>
        <sz val="14"/>
        <color indexed="60"/>
        <rFont val="Times New Roman"/>
        <family val="1"/>
      </rPr>
      <t>*</t>
    </r>
    <r>
      <rPr>
        <b/>
        <sz val="12"/>
        <color indexed="60"/>
        <rFont val="Times New Roman"/>
        <family val="1"/>
      </rPr>
      <t>Objektivi i politikës se programit *:</t>
    </r>
  </si>
  <si>
    <t>Niveli faktik i  vitit paraardhës 2022</t>
  </si>
  <si>
    <t>Niveli i planifikuar në vitin korent 2023</t>
  </si>
  <si>
    <t>Niveli i rishikuar në vitin korent 2023</t>
  </si>
  <si>
    <t>Niveli faktik ne fund të periudhës raportuese</t>
  </si>
  <si>
    <t>% e Realizimit të Treguesit të Performancës/Produktit</t>
  </si>
  <si>
    <t>Ndërtimi, mirëmbajtja dhe funksionimi i KRGJSH-së si sistem referues gjeodezik i saktësisë së lartë dhe të unifikuar me sistemin evropian, në funksion të realizimit të punimeve gjeodezike dhe hartografike sipas standardeve bashkëkohore.</t>
  </si>
  <si>
    <t>Krijimi i GIS-it Kombëtar dhe funksionimi i Gjeportalit Kombëtar për të ofruar informacion gjeohapësinor të përditësuar dhe me standarde në funksion të vendimarrjeve të drejta për zhvillimin e qendrueshëm të vendit dhe mbrojtjen e mjedisit.</t>
  </si>
  <si>
    <t>Objektivi 3</t>
  </si>
  <si>
    <t>Harmonizimi i të dhënave gjeohapësinore egzistuese dhe krijimi i të dhënave të reja për temat e gjeoinformacionit, veçanërisht i hartës bazë në përputhje me standardet e miratuara me Vendim të Këshillit të Ministrave</t>
  </si>
  <si>
    <t>Objektivi 4</t>
  </si>
  <si>
    <t>Sigurimi dhe menaxhimi i burimeve financiare (nga buxheti i shtetit dhe financimet e huaja) për të garantuar inputet e nevojshme për realizimin e objektivave të ASIG, si dhe menaxhimi i burimeve njerëzore dhe shërbimeve mbështetëse për plotësimin e kërkesave dhe nevojave të institucionit për të garantuar inputet e nevojshme për realizimin e objektivave teknike të tij.</t>
  </si>
  <si>
    <t>Prod 1.</t>
  </si>
  <si>
    <t xml:space="preserve">Vendime Standartet, Akte Normative dhe rregulla uniforme të hartuara </t>
  </si>
  <si>
    <t>ASIG ka përgatitur gjithësej 35 Standarde, ndër të cilat 27 standarde janë të miratuara me VKM. Të dhënat që vijnë nga institucionet mbi këto 27 standarde, harmonizohen dhe standartizohen nëpërmjet asistencës së ASIG dhe më pas publikohen në Gjeoportal. Pjesa e mbetur, përkatësisht 8 standarde janë përfunduar nga ASIG , janë prezantuar dhe miratuar nga BIG-u dhe janë në fazën e miratimit me VKM. Gjithashtu ASIG në bazë të nenit 16, të ligjit 72/2012 është përgjegjës për krijimin e GIS-it Kombëtar ku aktualisht është ngritur grupi i punës për përgatitjen e standarteve shtetërore të GIS-it Kombëtar.</t>
  </si>
  <si>
    <t>Prod 2.</t>
  </si>
  <si>
    <t>Mirëmbajtje e Sistemit të Gjeoportalit Kombëtar</t>
  </si>
  <si>
    <t>Kontrata për zbatimin e këtij projekti është lidhur nga Agjencia Kombëtare për Shoqërinë e Informacionit (AKSHI) dhe disbursimi i fondeve bëhet nga kjo agjenci.</t>
  </si>
  <si>
    <t xml:space="preserve">Rrjeti ALBCORS i mirëmbajtur </t>
  </si>
  <si>
    <t>Realizuar në masën 100% deri në përfundim të periudhës raportuese.</t>
  </si>
  <si>
    <t>Prod 4.</t>
  </si>
  <si>
    <t>Blerje pajisje zyre dhe elektronike të cilat kanë arritur fazën e amortizimit apo që duhet të zëvendësohen</t>
  </si>
  <si>
    <t xml:space="preserve">Zbatimi i këtij projekti përfundoi plotësisht deri në fund të vitit 2021 . </t>
  </si>
  <si>
    <t>Prod 3.</t>
  </si>
  <si>
    <t>Ndërtimi i pjesshëm i Kornizës Referuese Gjeodezike Shqiptare (KRGJSH)</t>
  </si>
  <si>
    <t>Ka përfunduar procesi i hartimit të specifikimeve teknike nga grupi i punës për këtë projekt, përgatitja e DST nga njësia e prokurimit dhe është shpallur procedura e prokurimit në sistemin online të APP. Jemi në fazën e pritjes së ofertave.</t>
  </si>
  <si>
    <t>Prodhimi i ortofotove nga fotografitë ajrore historike që ndodhen në arkivën e IGJIU.</t>
  </si>
  <si>
    <t xml:space="preserve">Janë përgatitur specifikimet teknike. Jemi në fazën e përgatitjes së DST. </t>
  </si>
  <si>
    <t>Prod 5.</t>
  </si>
  <si>
    <t>Jemi në fazën e hartimit të specifikimeve teknike.</t>
  </si>
  <si>
    <t>Prod 6.</t>
  </si>
  <si>
    <t>Blerje pajisje elektronike</t>
  </si>
  <si>
    <t>Janë hartuar specifikimet teknike dhe janë dërguar pranë AKSHIT-it për miratim.</t>
  </si>
  <si>
    <t>Vilma TOMÇO</t>
  </si>
  <si>
    <t>Ivis NOÇKA</t>
  </si>
  <si>
    <t>22.05.2023</t>
  </si>
  <si>
    <t>Periudha e Raportimit 01.01.2024-31.08.2024</t>
  </si>
  <si>
    <t>19 (ne organike),  1(jashte organike)</t>
  </si>
  <si>
    <t>Oltjon Muzaka</t>
  </si>
  <si>
    <t>Totali I ASPA</t>
  </si>
  <si>
    <t xml:space="preserve">sa eshte shpenzuar </t>
  </si>
  <si>
    <t>Drejtor</t>
  </si>
  <si>
    <t>Aspa institucion ekselence në zhvillimin inovativ për  ngritjen e kapaciteteve të administratës publike si dhe mbështetës  i rëndësishëm në përmbushjen e përparësive strategjike të vendit.</t>
  </si>
  <si>
    <t>Numri i individëve të trajnuar në total  ( pushtetin qendror, pushtetin vendor, institucionet e pavaruara dhe publikun e gjere)</t>
  </si>
  <si>
    <t>Rritja e numrit të të trajnuarve nga ASPA dhe pëmbushja e e nevojave të administratës publike për performancë ekselente.</t>
  </si>
  <si>
    <t>Numri i individëve të trajnuar në nivel qëndror.</t>
  </si>
  <si>
    <t>Numri i individëve të trajnuar në nivel vendor.</t>
  </si>
  <si>
    <t>Numri i individëve të trajnuar në institucionet e pavaruar.</t>
  </si>
  <si>
    <t>Numri i individëve  të certifikuar.</t>
  </si>
  <si>
    <t xml:space="preserve">Numri i  punonjësve femra të trajnuara në nivelet drejtuese </t>
  </si>
  <si>
    <t>Numri i  punonjësve femra të trajnuara në nivel qëndror</t>
  </si>
  <si>
    <t>Numri i  punonjësve femra të trajnuara në nivel vendor.</t>
  </si>
  <si>
    <t>Numri i punonjësve në periudhë prove që kanë kaluar provimin me sukses.</t>
  </si>
  <si>
    <t>Numri e studentëve të trajnuar aspirantë për të qenë pjesë e administratës publike</t>
  </si>
  <si>
    <t>24.09.2024</t>
  </si>
  <si>
    <t xml:space="preserve"> Plani Fillestar Viti 2024</t>
  </si>
  <si>
    <t xml:space="preserve"> Plani I Rishikuar Viti 2024</t>
  </si>
  <si>
    <t xml:space="preserve">* Bazuar në analizën e Ministrisë së Financave  mbi rishikimin e objektivave të performancës  të PBA 2025-2027, janë bërë ndryshimet e nevojshme mbi mënyrën e përcaktimit të objektivave.  Të dhënat  mbi planin fillestar dhe atë të rishikuarin për treguesit e performancës në nivel objektivi, mungojë pasi ndryshimet e bëra nuk janë planifikuar që në fillim të vitit.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</si>
</sst>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_L_e_k_-;\-* #,##0.00_L_e_k_-;_-* &quot;-&quot;??_L_e_k_-;_-@_-"/>
    <numFmt numFmtId="167" formatCode="00"/>
    <numFmt numFmtId="168" formatCode="#,##0.0"/>
    <numFmt numFmtId="169" formatCode="_(* #,##0_);_(* \(#,##0\);_(* &quot;-&quot;??_);_(@_)"/>
    <numFmt numFmtId="170" formatCode="0.0%"/>
    <numFmt numFmtId="171" formatCode="0.0"/>
    <numFmt numFmtId="172" formatCode="#,##0.0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gt;=0.05]#,##0.0;[&lt;=-0.05]\-#,##0.0;?0.0"/>
    <numFmt numFmtId="180" formatCode="[Black]#,##0.0;[Black]\-#,##0.0;;"/>
    <numFmt numFmtId="181" formatCode="[Black][&gt;0.05]#,##0.0;[Black][&lt;-0.05]\-#,##0.0;;"/>
    <numFmt numFmtId="182" formatCode="[Black][&gt;0.5]#,##0;[Black][&lt;-0.5]\-#,##0;;"/>
    <numFmt numFmtId="183" formatCode="General\ \ \ \ \ \ "/>
    <numFmt numFmtId="184" formatCode="0.0\ \ \ \ \ \ \ \ "/>
    <numFmt numFmtId="185" formatCode="mmmm\ yyyy"/>
    <numFmt numFmtId="186" formatCode="#,##0\ &quot;Kč&quot;;\-#,##0\ &quot;Kč&quot;"/>
    <numFmt numFmtId="187" formatCode="#,##0.0____"/>
    <numFmt numFmtId="188" formatCode="\$#,##0.00\ ;\(\$#,##0.00\)"/>
    <numFmt numFmtId="189" formatCode="_-&quot;¢&quot;* #,##0_-;\-&quot;¢&quot;* #,##0_-;_-&quot;¢&quot;* &quot;-&quot;_-;_-@_-"/>
    <numFmt numFmtId="190" formatCode="_-&quot;¢&quot;* #,##0.00_-;\-&quot;¢&quot;* #,##0.00_-;_-&quot;¢&quot;* &quot;-&quot;??_-;_-@_-"/>
    <numFmt numFmtId="191" formatCode="_-* #,##0_L_e_k_-;\-* #,##0_L_e_k_-;_-* &quot;-&quot;??_L_e_k_-;_-@_-"/>
    <numFmt numFmtId="192" formatCode="_-* #,##0.0_L_e_k_-;\-* #,##0.0_L_e_k_-;_-* &quot;-&quot;??_L_e_k_-;_-@_-"/>
    <numFmt numFmtId="193" formatCode="_-* #,##0.000_L_e_k_-;\-* #,##0.000_L_e_k_-;_-* &quot;-&quot;??_L_e_k_-;_-@_-"/>
  </numFmts>
  <fonts count="106">
    <font>
      <sz val="10"/>
      <name val="Arial"/>
    </font>
    <font>
      <sz val="10"/>
      <name val="Arial"/>
      <family val="2"/>
    </font>
    <font>
      <sz val="10"/>
      <name val="Arial"/>
      <family val="2"/>
    </font>
    <font>
      <sz val="8"/>
      <name val="Arial"/>
      <family val="2"/>
    </font>
    <font>
      <sz val="10"/>
      <name val="Arial"/>
      <family val="2"/>
    </font>
    <font>
      <sz val="8"/>
      <name val="Arial"/>
      <family val="2"/>
    </font>
    <font>
      <sz val="12"/>
      <name val="Times New Roman"/>
      <family val="1"/>
    </font>
    <font>
      <sz val="10"/>
      <color indexed="8"/>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Arial CE"/>
    </font>
    <font>
      <b/>
      <sz val="11"/>
      <color indexed="9"/>
      <name val="Calibri"/>
      <family val="2"/>
    </font>
    <font>
      <sz val="12"/>
      <name val="Times"/>
      <family val="1"/>
    </font>
    <font>
      <sz val="9"/>
      <name val="Times"/>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0"/>
      <name val="CTimesRoman"/>
    </font>
    <font>
      <sz val="11"/>
      <color indexed="52"/>
      <name val="Calibri"/>
      <family val="2"/>
    </font>
    <font>
      <sz val="10"/>
      <name val="Times New Roman"/>
      <family val="1"/>
    </font>
    <font>
      <sz val="11"/>
      <color indexed="60"/>
      <name val="Calibri"/>
      <family val="2"/>
    </font>
    <font>
      <sz val="10"/>
      <name val="Times"/>
      <family val="1"/>
    </font>
    <font>
      <sz val="12"/>
      <name val="Times"/>
      <family val="1"/>
    </font>
    <font>
      <sz val="10"/>
      <name val="Times New Roman"/>
      <family val="1"/>
    </font>
    <font>
      <b/>
      <sz val="11"/>
      <color indexed="63"/>
      <name val="Calibri"/>
      <family val="2"/>
    </font>
    <font>
      <sz val="10"/>
      <color indexed="8"/>
      <name val="Arial"/>
      <family val="2"/>
    </font>
    <font>
      <b/>
      <sz val="10"/>
      <name val="Times"/>
      <family val="1"/>
    </font>
    <font>
      <b/>
      <sz val="18"/>
      <color indexed="56"/>
      <name val="Cambria"/>
      <family val="2"/>
    </font>
    <font>
      <b/>
      <sz val="11"/>
      <color indexed="8"/>
      <name val="Calibri"/>
      <family val="2"/>
    </font>
    <font>
      <sz val="11"/>
      <color indexed="10"/>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b/>
      <sz val="18"/>
      <name val="Arial CE"/>
    </font>
    <font>
      <b/>
      <sz val="12"/>
      <name val="Arial CE"/>
    </font>
    <font>
      <sz val="12"/>
      <name val="Times New Roman"/>
      <family val="1"/>
    </font>
    <font>
      <sz val="12"/>
      <color indexed="24"/>
      <name val="Modern"/>
      <family val="3"/>
    </font>
    <font>
      <b/>
      <sz val="18"/>
      <color indexed="24"/>
      <name val="Modern"/>
      <family val="3"/>
    </font>
    <font>
      <b/>
      <sz val="12"/>
      <color indexed="24"/>
      <name val="Modern"/>
      <family val="3"/>
    </font>
    <font>
      <b/>
      <sz val="12"/>
      <color indexed="60"/>
      <name val="Calibri"/>
      <family val="2"/>
    </font>
    <font>
      <sz val="11"/>
      <name val="Times New Roman"/>
      <family val="1"/>
    </font>
    <font>
      <b/>
      <sz val="8"/>
      <name val="Times New Roman"/>
      <family val="1"/>
    </font>
    <font>
      <b/>
      <sz val="12"/>
      <name val="Times New Roman"/>
      <family val="1"/>
    </font>
    <font>
      <b/>
      <sz val="11"/>
      <name val="Times New Roman"/>
      <family val="1"/>
    </font>
    <font>
      <sz val="8"/>
      <name val="Times New Roman"/>
      <family val="1"/>
    </font>
    <font>
      <b/>
      <sz val="8"/>
      <color indexed="12"/>
      <name val="Times New Roman"/>
      <family val="1"/>
    </font>
    <font>
      <b/>
      <sz val="9"/>
      <name val="Times New Roman"/>
      <family val="1"/>
    </font>
    <font>
      <b/>
      <sz val="11"/>
      <color indexed="60"/>
      <name val="Times New Roman"/>
      <family val="1"/>
    </font>
    <font>
      <b/>
      <sz val="12"/>
      <color indexed="60"/>
      <name val="Times New Roman"/>
      <family val="1"/>
    </font>
    <font>
      <b/>
      <i/>
      <sz val="11"/>
      <color indexed="60"/>
      <name val="Times New Roman"/>
      <family val="1"/>
    </font>
    <font>
      <b/>
      <i/>
      <sz val="11"/>
      <name val="Times New Roman"/>
      <family val="1"/>
    </font>
    <font>
      <b/>
      <sz val="14"/>
      <color indexed="60"/>
      <name val="Times New Roman"/>
      <family val="1"/>
    </font>
    <font>
      <b/>
      <sz val="10"/>
      <color indexed="8"/>
      <name val="Times New Roman"/>
      <family val="1"/>
    </font>
    <font>
      <b/>
      <i/>
      <sz val="10"/>
      <color indexed="60"/>
      <name val="Times New Roman"/>
      <family val="1"/>
    </font>
    <font>
      <i/>
      <sz val="11"/>
      <name val="Times New Roman"/>
      <family val="1"/>
    </font>
    <font>
      <b/>
      <u/>
      <sz val="12"/>
      <color rgb="FFC00000"/>
      <name val="Times New Roman"/>
      <family val="1"/>
    </font>
    <font>
      <u/>
      <sz val="12"/>
      <color rgb="FFC00000"/>
      <name val="Times New Roman"/>
      <family val="1"/>
    </font>
    <font>
      <b/>
      <sz val="10"/>
      <color rgb="FFC00000"/>
      <name val="Times New Roman"/>
      <family val="1"/>
    </font>
    <font>
      <b/>
      <sz val="8"/>
      <color rgb="FFC00000"/>
      <name val="Times New Roman"/>
      <family val="1"/>
    </font>
    <font>
      <u/>
      <sz val="11"/>
      <color rgb="FFC00000"/>
      <name val="Times New Roman"/>
      <family val="1"/>
    </font>
    <font>
      <b/>
      <sz val="11"/>
      <color rgb="FFC00000"/>
      <name val="Times New Roman"/>
      <family val="1"/>
    </font>
    <font>
      <sz val="11"/>
      <color rgb="FFC00000"/>
      <name val="Times New Roman"/>
      <family val="1"/>
    </font>
    <font>
      <sz val="11"/>
      <color rgb="FF000000"/>
      <name val="Times New Roman"/>
      <family val="1"/>
    </font>
    <font>
      <b/>
      <sz val="12"/>
      <color rgb="FFC00000"/>
      <name val="Times New Roman"/>
      <family val="1"/>
    </font>
    <font>
      <sz val="12"/>
      <color theme="1"/>
      <name val="Times New Roman"/>
      <family val="1"/>
    </font>
    <font>
      <b/>
      <i/>
      <sz val="11"/>
      <color rgb="FFC00000"/>
      <name val="Times New Roman"/>
      <family val="1"/>
    </font>
    <font>
      <b/>
      <sz val="9"/>
      <color rgb="FFC00000"/>
      <name val="Times New Roman"/>
      <family val="1"/>
    </font>
    <font>
      <b/>
      <sz val="12"/>
      <color theme="1"/>
      <name val="Times New Roman"/>
      <family val="1"/>
    </font>
    <font>
      <b/>
      <sz val="11"/>
      <color theme="1"/>
      <name val="Times New Roman"/>
      <family val="1"/>
    </font>
    <font>
      <b/>
      <sz val="10"/>
      <color theme="1"/>
      <name val="Times New Roman"/>
      <family val="1"/>
    </font>
    <font>
      <sz val="11"/>
      <color theme="1"/>
      <name val="Times New Roman"/>
      <family val="1"/>
    </font>
    <font>
      <b/>
      <i/>
      <sz val="10"/>
      <color rgb="FFC00000"/>
      <name val="Times New Roman"/>
      <family val="1"/>
    </font>
    <font>
      <b/>
      <i/>
      <sz val="11"/>
      <color theme="1"/>
      <name val="Times New Roman"/>
      <family val="1"/>
    </font>
    <font>
      <sz val="10"/>
      <color rgb="FFFF0000"/>
      <name val="Times New Roman"/>
      <family val="1"/>
    </font>
    <font>
      <b/>
      <sz val="11"/>
      <color rgb="FFFF0000"/>
      <name val="Times New Roman"/>
      <family val="1"/>
    </font>
    <font>
      <b/>
      <i/>
      <sz val="11"/>
      <color rgb="FFFF0000"/>
      <name val="Times New Roman"/>
      <family val="1"/>
    </font>
    <font>
      <b/>
      <sz val="10"/>
      <color rgb="FFFF0000"/>
      <name val="Times New Roman"/>
      <family val="1"/>
    </font>
    <font>
      <b/>
      <sz val="12"/>
      <color rgb="FFFF0000"/>
      <name val="Times New Roman"/>
      <family val="1"/>
    </font>
    <font>
      <sz val="10"/>
      <color theme="1"/>
      <name val="Times New Roman"/>
      <family val="1"/>
    </font>
    <font>
      <sz val="11"/>
      <color rgb="FFFF0000"/>
      <name val="Times New Roman"/>
      <family val="1"/>
    </font>
    <font>
      <sz val="11"/>
      <name val="Times New Roman"/>
      <family val="1"/>
      <charset val="238"/>
    </font>
    <font>
      <b/>
      <sz val="10"/>
      <name val="Arial"/>
      <family val="2"/>
    </font>
    <font>
      <b/>
      <sz val="8"/>
      <color theme="1"/>
      <name val="Times New Roman"/>
      <family val="1"/>
    </font>
    <font>
      <b/>
      <sz val="11"/>
      <name val="Arial"/>
      <family val="2"/>
    </font>
    <font>
      <sz val="11"/>
      <name val="Arial"/>
      <family val="2"/>
    </font>
    <font>
      <b/>
      <i/>
      <sz val="12"/>
      <name val="Times New Roman"/>
      <family val="1"/>
    </font>
    <font>
      <b/>
      <i/>
      <sz val="12"/>
      <color theme="1"/>
      <name val="Times New Roman"/>
      <family val="1"/>
    </font>
    <font>
      <b/>
      <i/>
      <sz val="8"/>
      <name val="Times New Roman"/>
      <family val="1"/>
    </font>
    <font>
      <b/>
      <i/>
      <sz val="10"/>
      <name val="Arial"/>
      <family val="2"/>
    </font>
    <font>
      <b/>
      <u/>
      <sz val="11"/>
      <color theme="1"/>
      <name val="Times New Roman"/>
      <family val="1"/>
    </font>
    <font>
      <b/>
      <sz val="10"/>
      <color indexed="60"/>
      <name val="Times New Roman"/>
      <family val="1"/>
    </font>
    <font>
      <b/>
      <u/>
      <sz val="12"/>
      <color theme="1"/>
      <name val="Times New Roman"/>
      <family val="1"/>
    </font>
    <font>
      <u/>
      <sz val="12"/>
      <color theme="1"/>
      <name val="Times New Roman"/>
      <family val="1"/>
    </font>
    <font>
      <sz val="10"/>
      <color theme="1"/>
      <name val="Arial"/>
      <family val="2"/>
    </font>
    <font>
      <b/>
      <i/>
      <sz val="11"/>
      <name val="Arial"/>
      <family val="2"/>
    </font>
    <font>
      <sz val="8"/>
      <name val="Arial"/>
      <family val="2"/>
    </font>
    <font>
      <b/>
      <sz val="12"/>
      <color theme="0"/>
      <name val="Times New Roman"/>
      <family val="1"/>
    </font>
    <font>
      <sz val="12"/>
      <color rgb="FFC00000"/>
      <name val="Times New Roman"/>
      <family val="1"/>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FF99FF"/>
        <bgColor indexed="64"/>
      </patternFill>
    </fill>
    <fill>
      <patternFill patternType="solid">
        <fgColor theme="0"/>
        <bgColor indexed="64"/>
      </patternFill>
    </fill>
    <fill>
      <patternFill patternType="solid">
        <fgColor theme="3" tint="0.79998168889431442"/>
        <bgColor indexed="64"/>
      </patternFill>
    </fill>
  </fills>
  <borders count="8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auto="1"/>
      </top>
      <bottom style="double">
        <color auto="1"/>
      </bottom>
      <diagonal/>
    </border>
    <border>
      <left style="thin">
        <color auto="1"/>
      </left>
      <right style="thin">
        <color auto="1"/>
      </right>
      <top/>
      <bottom/>
      <diagonal/>
    </border>
    <border>
      <left/>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thin">
        <color auto="1"/>
      </left>
      <right style="dashed">
        <color auto="1"/>
      </right>
      <top/>
      <bottom style="thin">
        <color auto="1"/>
      </bottom>
      <diagonal/>
    </border>
    <border>
      <left style="thin">
        <color auto="1"/>
      </left>
      <right style="dashed">
        <color auto="1"/>
      </right>
      <top/>
      <bottom/>
      <diagonal/>
    </border>
    <border>
      <left style="thin">
        <color auto="1"/>
      </left>
      <right/>
      <top style="medium">
        <color auto="1"/>
      </top>
      <bottom style="medium">
        <color auto="1"/>
      </bottom>
      <diagonal/>
    </border>
    <border>
      <left/>
      <right style="medium">
        <color auto="1"/>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style="dashed">
        <color auto="1"/>
      </right>
      <top style="medium">
        <color indexed="64"/>
      </top>
      <bottom style="thin">
        <color indexed="64"/>
      </bottom>
      <diagonal/>
    </border>
    <border>
      <left/>
      <right/>
      <top style="medium">
        <color indexed="64"/>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dashed">
        <color auto="1"/>
      </right>
      <top/>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s>
  <cellStyleXfs count="138">
    <xf numFmtId="0" fontId="0" fillId="0" borderId="0"/>
    <xf numFmtId="0" fontId="7" fillId="0" borderId="0">
      <alignment vertical="top"/>
    </xf>
    <xf numFmtId="0" fontId="6" fillId="0" borderId="0"/>
    <xf numFmtId="0" fontId="6" fillId="0" borderId="0"/>
    <xf numFmtId="0" fontId="6" fillId="0" borderId="0"/>
    <xf numFmtId="173" fontId="8" fillId="0" borderId="0" applyFont="0" applyFill="0" applyBorder="0" applyAlignment="0" applyProtection="0"/>
    <xf numFmtId="174" fontId="8"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175" fontId="8" fillId="0" borderId="0" applyFont="0" applyFill="0" applyBorder="0" applyAlignment="0" applyProtection="0"/>
    <xf numFmtId="176" fontId="8" fillId="0" borderId="0" applyFon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177" fontId="8" fillId="0" borderId="0" applyFont="0" applyFill="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3" fontId="2" fillId="20" borderId="1" applyNumberFormat="0"/>
    <xf numFmtId="0" fontId="12" fillId="21" borderId="2" applyNumberFormat="0" applyAlignment="0" applyProtection="0"/>
    <xf numFmtId="0" fontId="13" fillId="0" borderId="3" applyNumberFormat="0" applyFont="0" applyFill="0" applyAlignment="0" applyProtection="0"/>
    <xf numFmtId="0" fontId="14" fillId="22" borderId="4" applyNumberFormat="0" applyAlignment="0" applyProtection="0"/>
    <xf numFmtId="166" fontId="1" fillId="0" borderId="0" applyFont="0" applyFill="0" applyBorder="0" applyAlignment="0" applyProtection="0"/>
    <xf numFmtId="0" fontId="15" fillId="0" borderId="0"/>
    <xf numFmtId="172" fontId="16" fillId="0" borderId="0">
      <alignment horizontal="right" vertical="top"/>
    </xf>
    <xf numFmtId="0" fontId="15" fillId="0" borderId="0"/>
    <xf numFmtId="0" fontId="15" fillId="0" borderId="0"/>
    <xf numFmtId="0" fontId="13" fillId="0" borderId="0" applyFont="0" applyFill="0" applyBorder="0" applyAlignment="0" applyProtection="0"/>
    <xf numFmtId="0" fontId="2" fillId="23" borderId="0" applyNumberFormat="0" applyBorder="0" applyProtection="0"/>
    <xf numFmtId="178" fontId="2" fillId="0" borderId="0" applyFont="0" applyFill="0" applyBorder="0" applyAlignment="0" applyProtection="0"/>
    <xf numFmtId="170" fontId="4" fillId="24" borderId="5" applyNumberFormat="0" applyFont="0" applyBorder="0" applyAlignment="0" applyProtection="0">
      <alignment horizontal="right"/>
    </xf>
    <xf numFmtId="0" fontId="17" fillId="0" borderId="0" applyNumberForma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0" fontId="18" fillId="4" borderId="0" applyNumberFormat="0" applyBorder="0" applyAlignment="0" applyProtection="0"/>
    <xf numFmtId="38" fontId="5" fillId="23"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25" borderId="1" applyNumberFormat="0" applyBorder="0" applyProtection="0"/>
    <xf numFmtId="168" fontId="8" fillId="0" borderId="0" applyFont="0" applyFill="0" applyBorder="0" applyAlignment="0" applyProtection="0"/>
    <xf numFmtId="3" fontId="8" fillId="0" borderId="0" applyFont="0" applyFill="0" applyBorder="0" applyAlignment="0" applyProtection="0"/>
    <xf numFmtId="0" fontId="23" fillId="7" borderId="2" applyNumberFormat="0" applyAlignment="0" applyProtection="0"/>
    <xf numFmtId="10" fontId="5" fillId="26" borderId="9" applyNumberFormat="0" applyBorder="0" applyAlignment="0" applyProtection="0"/>
    <xf numFmtId="3" fontId="2" fillId="27" borderId="0" applyNumberFormat="0" applyBorder="0"/>
    <xf numFmtId="168" fontId="24" fillId="0" borderId="0"/>
    <xf numFmtId="0" fontId="25" fillId="0" borderId="10" applyNumberFormat="0" applyFill="0" applyAlignment="0" applyProtection="0"/>
    <xf numFmtId="186" fontId="13"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5" fontId="13" fillId="0" borderId="0" applyFont="0" applyFill="0" applyBorder="0" applyAlignment="0" applyProtection="0"/>
    <xf numFmtId="0" fontId="2" fillId="28" borderId="1" applyNumberFormat="0"/>
    <xf numFmtId="3" fontId="2" fillId="29" borderId="1" applyNumberFormat="0" applyFont="0" applyAlignment="0"/>
    <xf numFmtId="189" fontId="26" fillId="0" borderId="0" applyFont="0" applyFill="0" applyBorder="0" applyAlignment="0" applyProtection="0"/>
    <xf numFmtId="190"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7" fillId="30" borderId="0" applyNumberFormat="0" applyBorder="0" applyAlignment="0" applyProtection="0"/>
    <xf numFmtId="0" fontId="28" fillId="0" borderId="0"/>
    <xf numFmtId="0" fontId="29" fillId="0" borderId="0"/>
    <xf numFmtId="0" fontId="15" fillId="0" borderId="0"/>
    <xf numFmtId="0" fontId="15" fillId="0" borderId="0"/>
    <xf numFmtId="0" fontId="15" fillId="0" borderId="0"/>
    <xf numFmtId="0" fontId="15" fillId="0" borderId="0"/>
    <xf numFmtId="0" fontId="2" fillId="0" borderId="0"/>
    <xf numFmtId="179" fontId="30" fillId="0" borderId="0" applyFill="0" applyBorder="0" applyAlignment="0" applyProtection="0">
      <alignment horizontal="right"/>
    </xf>
    <xf numFmtId="0" fontId="1" fillId="31" borderId="1" applyNumberFormat="0" applyFont="0" applyAlignment="0" applyProtection="0"/>
    <xf numFmtId="0" fontId="31" fillId="21" borderId="11" applyNumberFormat="0" applyAlignment="0" applyProtection="0"/>
    <xf numFmtId="40" fontId="32" fillId="26" borderId="0">
      <alignment horizontal="right"/>
    </xf>
    <xf numFmtId="9" fontId="1"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2" fontId="8" fillId="0" borderId="0" applyFont="0" applyFill="0" applyBorder="0" applyAlignment="0" applyProtection="0"/>
    <xf numFmtId="2" fontId="13" fillId="0" borderId="0" applyFont="0" applyFill="0" applyBorder="0" applyAlignment="0" applyProtection="0"/>
    <xf numFmtId="187" fontId="30" fillId="0" borderId="0" applyFill="0" applyBorder="0" applyAlignment="0">
      <alignment horizontal="centerContinuous"/>
    </xf>
    <xf numFmtId="3" fontId="2" fillId="32" borderId="1" applyNumberFormat="0"/>
    <xf numFmtId="0" fontId="8" fillId="0" borderId="0"/>
    <xf numFmtId="0" fontId="33" fillId="0" borderId="0"/>
    <xf numFmtId="0" fontId="7" fillId="0" borderId="0">
      <alignment vertical="top"/>
    </xf>
    <xf numFmtId="0" fontId="2" fillId="0" borderId="0" applyNumberFormat="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0" fontId="37"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7" fillId="0" borderId="0" applyNumberFormat="0" applyFont="0" applyFill="0" applyBorder="0" applyAlignment="0" applyProtection="0"/>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0" fillId="0" borderId="0"/>
    <xf numFmtId="0" fontId="39" fillId="0" borderId="0">
      <alignment horizontal="left" wrapText="1"/>
    </xf>
    <xf numFmtId="0" fontId="40" fillId="0" borderId="13" applyNumberFormat="0" applyFont="0" applyFill="0" applyBorder="0" applyAlignment="0" applyProtection="0">
      <alignment horizontal="center" wrapText="1"/>
    </xf>
    <xf numFmtId="183" fontId="8" fillId="0" borderId="0" applyNumberFormat="0" applyFont="0" applyFill="0" applyBorder="0" applyAlignment="0" applyProtection="0">
      <alignment horizontal="right"/>
    </xf>
    <xf numFmtId="0" fontId="40" fillId="0" borderId="0" applyNumberFormat="0" applyFont="0" applyFill="0" applyBorder="0" applyAlignment="0" applyProtection="0">
      <alignment horizontal="left" indent="1"/>
    </xf>
    <xf numFmtId="184" fontId="40" fillId="0" borderId="0" applyNumberFormat="0" applyFont="0" applyFill="0" applyBorder="0" applyAlignment="0" applyProtection="0"/>
    <xf numFmtId="0" fontId="30" fillId="0" borderId="13" applyNumberFormat="0" applyFont="0" applyFill="0" applyAlignment="0" applyProtection="0">
      <alignment horizontal="center"/>
    </xf>
    <xf numFmtId="0" fontId="30" fillId="0" borderId="0" applyNumberFormat="0" applyFont="0" applyFill="0" applyBorder="0" applyAlignment="0" applyProtection="0">
      <alignment horizontal="left" wrapText="1" indent="1"/>
    </xf>
    <xf numFmtId="0" fontId="40" fillId="0" borderId="0" applyNumberFormat="0" applyFont="0" applyFill="0" applyBorder="0" applyAlignment="0" applyProtection="0">
      <alignment horizontal="left" indent="1"/>
    </xf>
    <xf numFmtId="0" fontId="30" fillId="0" borderId="0" applyNumberFormat="0" applyFont="0" applyFill="0" applyBorder="0" applyAlignment="0" applyProtection="0">
      <alignment horizontal="left" wrapText="1" indent="2"/>
    </xf>
    <xf numFmtId="185" fontId="30" fillId="0" borderId="0">
      <alignment horizontal="right"/>
    </xf>
    <xf numFmtId="0" fontId="41" fillId="0" borderId="0" applyNumberFormat="0" applyFill="0" applyBorder="0" applyAlignment="0" applyProtection="0"/>
    <xf numFmtId="0" fontId="42" fillId="0" borderId="0" applyNumberFormat="0" applyFill="0" applyBorder="0" applyAlignment="0" applyProtection="0"/>
    <xf numFmtId="171" fontId="43" fillId="0" borderId="0">
      <alignment horizontal="right"/>
    </xf>
    <xf numFmtId="0" fontId="44" fillId="0" borderId="0" applyProtection="0"/>
    <xf numFmtId="188" fontId="44" fillId="0" borderId="0" applyProtection="0"/>
    <xf numFmtId="0" fontId="45" fillId="0" borderId="0" applyProtection="0"/>
    <xf numFmtId="0" fontId="46" fillId="0" borderId="0" applyProtection="0"/>
    <xf numFmtId="0" fontId="44" fillId="0" borderId="14" applyProtection="0"/>
    <xf numFmtId="0" fontId="44" fillId="0" borderId="0"/>
    <xf numFmtId="10" fontId="44" fillId="0" borderId="0" applyProtection="0"/>
    <xf numFmtId="0" fontId="44" fillId="0" borderId="0"/>
    <xf numFmtId="2" fontId="44" fillId="0" borderId="0" applyProtection="0"/>
    <xf numFmtId="4" fontId="44" fillId="0" borderId="0" applyProtection="0"/>
    <xf numFmtId="0" fontId="1" fillId="0" borderId="0"/>
  </cellStyleXfs>
  <cellXfs count="968">
    <xf numFmtId="0" fontId="0" fillId="0" borderId="0" xfId="0"/>
    <xf numFmtId="0" fontId="26" fillId="33" borderId="9" xfId="85" applyFont="1" applyFill="1" applyBorder="1" applyAlignment="1">
      <alignment vertical="center" wrapText="1"/>
    </xf>
    <xf numFmtId="0" fontId="48" fillId="0" borderId="9" xfId="0" applyFont="1" applyBorder="1" applyAlignment="1">
      <alignment horizontal="center"/>
    </xf>
    <xf numFmtId="0" fontId="64" fillId="0" borderId="0" xfId="0" applyFont="1"/>
    <xf numFmtId="0" fontId="64" fillId="0" borderId="0" xfId="0" applyFont="1" applyAlignment="1">
      <alignment horizontal="center"/>
    </xf>
    <xf numFmtId="0" fontId="52" fillId="0" borderId="0" xfId="0" applyFont="1"/>
    <xf numFmtId="0" fontId="26" fillId="0" borderId="0" xfId="0" applyFont="1"/>
    <xf numFmtId="0" fontId="26" fillId="0" borderId="0" xfId="0" applyFont="1" applyAlignment="1">
      <alignment horizontal="center"/>
    </xf>
    <xf numFmtId="0" fontId="65" fillId="0" borderId="0" xfId="0" applyFont="1" applyAlignment="1">
      <alignment horizontal="center"/>
    </xf>
    <xf numFmtId="0" fontId="49" fillId="0" borderId="9" xfId="0" applyFont="1" applyBorder="1" applyAlignment="1">
      <alignment horizontal="center"/>
    </xf>
    <xf numFmtId="0" fontId="52" fillId="0" borderId="0" xfId="0" applyFont="1" applyAlignment="1">
      <alignment horizontal="center"/>
    </xf>
    <xf numFmtId="0" fontId="67" fillId="0" borderId="0" xfId="0" applyFont="1"/>
    <xf numFmtId="0" fontId="67" fillId="0" borderId="0" xfId="0" applyFont="1" applyAlignment="1">
      <alignment horizontal="center"/>
    </xf>
    <xf numFmtId="0" fontId="51" fillId="0" borderId="0" xfId="0" applyFont="1"/>
    <xf numFmtId="0" fontId="48" fillId="0" borderId="0" xfId="0" applyFont="1"/>
    <xf numFmtId="0" fontId="48" fillId="0" borderId="0" xfId="0" applyFont="1" applyAlignment="1">
      <alignment horizontal="center"/>
    </xf>
    <xf numFmtId="0" fontId="69" fillId="0" borderId="0" xfId="0" applyFont="1" applyAlignment="1">
      <alignment vertical="center"/>
    </xf>
    <xf numFmtId="0" fontId="53" fillId="0" borderId="0" xfId="0" applyFont="1" applyAlignment="1">
      <alignment horizontal="center"/>
    </xf>
    <xf numFmtId="49" fontId="52" fillId="33" borderId="30" xfId="0" applyNumberFormat="1" applyFont="1" applyFill="1" applyBorder="1" applyAlignment="1">
      <alignment horizontal="center"/>
    </xf>
    <xf numFmtId="0" fontId="52" fillId="0" borderId="13" xfId="0" applyFont="1" applyBorder="1"/>
    <xf numFmtId="0" fontId="52" fillId="0" borderId="0" xfId="0" applyFont="1" applyAlignment="1">
      <alignment vertical="center"/>
    </xf>
    <xf numFmtId="0" fontId="26" fillId="0" borderId="0" xfId="0" applyFont="1" applyAlignment="1">
      <alignment vertical="center"/>
    </xf>
    <xf numFmtId="0" fontId="52" fillId="0" borderId="0" xfId="0" applyFont="1" applyAlignment="1">
      <alignment horizontal="center" vertical="center"/>
    </xf>
    <xf numFmtId="0" fontId="26" fillId="0" borderId="0" xfId="0" applyFont="1" applyAlignment="1">
      <alignment horizontal="center" vertical="center"/>
    </xf>
    <xf numFmtId="168" fontId="49" fillId="0" borderId="0" xfId="0" applyNumberFormat="1" applyFont="1" applyAlignment="1">
      <alignment horizontal="center"/>
    </xf>
    <xf numFmtId="0" fontId="63" fillId="0" borderId="0" xfId="0" applyFont="1"/>
    <xf numFmtId="0" fontId="54" fillId="0" borderId="25" xfId="0" applyFont="1" applyBorder="1" applyAlignment="1">
      <alignment horizontal="center" vertical="center"/>
    </xf>
    <xf numFmtId="0" fontId="54" fillId="0" borderId="9" xfId="0" applyFont="1" applyBorder="1" applyAlignment="1">
      <alignment horizontal="center" vertical="center"/>
    </xf>
    <xf numFmtId="49" fontId="49" fillId="33" borderId="9" xfId="0" applyNumberFormat="1" applyFont="1" applyFill="1" applyBorder="1" applyAlignment="1">
      <alignment horizontal="center" vertical="center"/>
    </xf>
    <xf numFmtId="0" fontId="8" fillId="0" borderId="0" xfId="0" applyFont="1"/>
    <xf numFmtId="0" fontId="70" fillId="0" borderId="0" xfId="0" applyFont="1"/>
    <xf numFmtId="0" fontId="54" fillId="0" borderId="5" xfId="0" applyFont="1" applyBorder="1" applyAlignment="1">
      <alignment horizontal="left"/>
    </xf>
    <xf numFmtId="0" fontId="54" fillId="0" borderId="0" xfId="0" applyFont="1" applyAlignment="1">
      <alignment horizontal="left"/>
    </xf>
    <xf numFmtId="3" fontId="26" fillId="33" borderId="9" xfId="0" applyNumberFormat="1" applyFont="1" applyFill="1" applyBorder="1" applyAlignment="1">
      <alignment horizontal="center" vertical="center"/>
    </xf>
    <xf numFmtId="0" fontId="72" fillId="0" borderId="0" xfId="0" applyFont="1"/>
    <xf numFmtId="0" fontId="48" fillId="0" borderId="25" xfId="0" applyFont="1" applyBorder="1" applyAlignment="1">
      <alignment horizontal="center"/>
    </xf>
    <xf numFmtId="0" fontId="69" fillId="0" borderId="0" xfId="0" applyFont="1"/>
    <xf numFmtId="3" fontId="58" fillId="34" borderId="9" xfId="0" applyNumberFormat="1" applyFont="1" applyFill="1" applyBorder="1" applyAlignment="1">
      <alignment horizontal="center"/>
    </xf>
    <xf numFmtId="0" fontId="63" fillId="0" borderId="0" xfId="85" applyFont="1" applyAlignment="1">
      <alignment horizontal="left"/>
    </xf>
    <xf numFmtId="0" fontId="64" fillId="0" borderId="0" xfId="85" applyFont="1" applyAlignment="1">
      <alignment horizontal="center"/>
    </xf>
    <xf numFmtId="0" fontId="63" fillId="0" borderId="0" xfId="85" applyFont="1"/>
    <xf numFmtId="0" fontId="64" fillId="0" borderId="0" xfId="85" applyFont="1"/>
    <xf numFmtId="0" fontId="74" fillId="0" borderId="0" xfId="85" applyFont="1" applyAlignment="1">
      <alignment horizontal="left"/>
    </xf>
    <xf numFmtId="0" fontId="65" fillId="0" borderId="0" xfId="85" applyFont="1" applyAlignment="1">
      <alignment horizontal="center"/>
    </xf>
    <xf numFmtId="0" fontId="68" fillId="0" borderId="0" xfId="85" applyFont="1" applyAlignment="1">
      <alignment horizontal="center"/>
    </xf>
    <xf numFmtId="0" fontId="65" fillId="0" borderId="0" xfId="85" applyFont="1"/>
    <xf numFmtId="0" fontId="26" fillId="0" borderId="0" xfId="85" applyFont="1" applyAlignment="1">
      <alignment horizontal="center"/>
    </xf>
    <xf numFmtId="0" fontId="26" fillId="0" borderId="0" xfId="85" applyFont="1"/>
    <xf numFmtId="0" fontId="68" fillId="0" borderId="35" xfId="85" applyFont="1" applyBorder="1" applyAlignment="1">
      <alignment horizontal="center" vertical="center" wrapText="1"/>
    </xf>
    <xf numFmtId="49" fontId="50" fillId="33" borderId="32" xfId="85" applyNumberFormat="1" applyFont="1" applyFill="1" applyBorder="1" applyAlignment="1">
      <alignment horizontal="center" vertical="center" wrapText="1"/>
    </xf>
    <xf numFmtId="0" fontId="71" fillId="0" borderId="32" xfId="85" applyFont="1" applyBorder="1" applyAlignment="1">
      <alignment horizontal="center" vertical="center" wrapText="1"/>
    </xf>
    <xf numFmtId="0" fontId="71" fillId="0" borderId="33" xfId="85" applyFont="1" applyBorder="1" applyAlignment="1">
      <alignment horizontal="center" vertical="center" wrapText="1"/>
    </xf>
    <xf numFmtId="0" fontId="26" fillId="0" borderId="0" xfId="85" applyFont="1" applyAlignment="1">
      <alignment vertical="center" wrapText="1"/>
    </xf>
    <xf numFmtId="0" fontId="75" fillId="0" borderId="36" xfId="85" applyFont="1" applyBorder="1" applyAlignment="1">
      <alignment horizontal="center" vertical="center" wrapText="1"/>
    </xf>
    <xf numFmtId="0" fontId="76" fillId="33" borderId="37" xfId="85" applyFont="1" applyFill="1" applyBorder="1" applyAlignment="1">
      <alignment horizontal="center" vertical="center" wrapText="1"/>
    </xf>
    <xf numFmtId="0" fontId="71" fillId="0" borderId="37" xfId="85" applyFont="1" applyBorder="1" applyAlignment="1">
      <alignment horizontal="center" vertical="center" wrapText="1"/>
    </xf>
    <xf numFmtId="0" fontId="76" fillId="0" borderId="37" xfId="85" applyFont="1" applyBorder="1" applyAlignment="1">
      <alignment horizontal="center" vertical="center" wrapText="1"/>
    </xf>
    <xf numFmtId="0" fontId="71" fillId="33" borderId="38" xfId="85" applyFont="1" applyFill="1" applyBorder="1" applyAlignment="1">
      <alignment horizontal="center" vertical="center" wrapText="1"/>
    </xf>
    <xf numFmtId="0" fontId="75" fillId="0" borderId="25" xfId="85" applyFont="1" applyBorder="1" applyAlignment="1">
      <alignment horizontal="center" vertical="center" wrapText="1"/>
    </xf>
    <xf numFmtId="0" fontId="76" fillId="0" borderId="9" xfId="85" applyFont="1" applyBorder="1" applyAlignment="1">
      <alignment horizontal="center" vertical="center" wrapText="1"/>
    </xf>
    <xf numFmtId="0" fontId="77" fillId="0" borderId="9" xfId="85" applyFont="1" applyBorder="1" applyAlignment="1">
      <alignment horizontal="center" vertical="center" wrapText="1"/>
    </xf>
    <xf numFmtId="0" fontId="76" fillId="0" borderId="9" xfId="85" applyFont="1" applyBorder="1" applyAlignment="1">
      <alignment vertical="center" wrapText="1"/>
    </xf>
    <xf numFmtId="9" fontId="26" fillId="0" borderId="9" xfId="92" applyFont="1" applyFill="1" applyBorder="1" applyAlignment="1">
      <alignment horizontal="center" vertical="center" wrapText="1"/>
    </xf>
    <xf numFmtId="0" fontId="78" fillId="33" borderId="9" xfId="85" applyFont="1" applyFill="1" applyBorder="1" applyAlignment="1">
      <alignment horizontal="center" vertical="center" wrapText="1"/>
    </xf>
    <xf numFmtId="0" fontId="76" fillId="33" borderId="9" xfId="85" applyFont="1" applyFill="1" applyBorder="1" applyAlignment="1">
      <alignment horizontal="center" vertical="center" wrapText="1"/>
    </xf>
    <xf numFmtId="9" fontId="26" fillId="34" borderId="9" xfId="92" applyFont="1" applyFill="1" applyBorder="1" applyAlignment="1">
      <alignment horizontal="center" vertical="center" wrapText="1"/>
    </xf>
    <xf numFmtId="0" fontId="76" fillId="33" borderId="9" xfId="85" applyFont="1" applyFill="1" applyBorder="1" applyAlignment="1">
      <alignment horizontal="left" vertical="center" wrapText="1"/>
    </xf>
    <xf numFmtId="0" fontId="26" fillId="0" borderId="9" xfId="85" applyFont="1" applyBorder="1" applyAlignment="1">
      <alignment horizontal="center" vertical="center" wrapText="1"/>
    </xf>
    <xf numFmtId="0" fontId="79" fillId="0" borderId="0" xfId="85" applyFont="1" applyAlignment="1">
      <alignment horizontal="left"/>
    </xf>
    <xf numFmtId="0" fontId="79" fillId="0" borderId="0" xfId="85" applyFont="1"/>
    <xf numFmtId="0" fontId="48" fillId="0" borderId="9" xfId="85" applyFont="1" applyBorder="1" applyAlignment="1">
      <alignment horizontal="center"/>
    </xf>
    <xf numFmtId="0" fontId="51" fillId="33" borderId="9" xfId="85" applyFont="1" applyFill="1" applyBorder="1" applyAlignment="1">
      <alignment horizontal="center"/>
    </xf>
    <xf numFmtId="0" fontId="68" fillId="0" borderId="0" xfId="85" applyFont="1"/>
    <xf numFmtId="0" fontId="48" fillId="0" borderId="0" xfId="85" applyFont="1"/>
    <xf numFmtId="0" fontId="48" fillId="33" borderId="9" xfId="85" applyFont="1" applyFill="1" applyBorder="1" applyAlignment="1">
      <alignment horizontal="center"/>
    </xf>
    <xf numFmtId="0" fontId="80" fillId="0" borderId="9" xfId="85" applyFont="1" applyBorder="1" applyAlignment="1">
      <alignment horizontal="center" vertical="center" wrapText="1"/>
    </xf>
    <xf numFmtId="9" fontId="65" fillId="33" borderId="9" xfId="85" applyNumberFormat="1" applyFont="1" applyFill="1" applyBorder="1" applyAlignment="1">
      <alignment horizontal="center" vertical="center" wrapText="1"/>
    </xf>
    <xf numFmtId="0" fontId="58" fillId="0" borderId="9" xfId="85" applyFont="1" applyBorder="1" applyAlignment="1">
      <alignment horizontal="center" vertical="center" wrapText="1"/>
    </xf>
    <xf numFmtId="0" fontId="51" fillId="0" borderId="9" xfId="85" applyFont="1" applyBorder="1" applyAlignment="1">
      <alignment horizontal="center" vertical="center" wrapText="1"/>
    </xf>
    <xf numFmtId="0" fontId="51" fillId="33" borderId="9" xfId="85" applyFont="1" applyFill="1" applyBorder="1" applyAlignment="1">
      <alignment horizontal="center" vertical="center" wrapText="1"/>
    </xf>
    <xf numFmtId="9" fontId="37" fillId="33" borderId="9" xfId="85" applyNumberFormat="1" applyFont="1" applyFill="1" applyBorder="1" applyAlignment="1">
      <alignment horizontal="center" vertical="center" wrapText="1"/>
    </xf>
    <xf numFmtId="0" fontId="71" fillId="0" borderId="9" xfId="85" applyFont="1" applyBorder="1" applyAlignment="1">
      <alignment horizontal="center" vertical="center" wrapText="1"/>
    </xf>
    <xf numFmtId="0" fontId="71" fillId="33" borderId="9" xfId="85" applyFont="1" applyFill="1" applyBorder="1" applyAlignment="1">
      <alignment horizontal="center" vertical="center" wrapText="1"/>
    </xf>
    <xf numFmtId="0" fontId="81" fillId="33" borderId="9" xfId="85" applyFont="1" applyFill="1" applyBorder="1" applyAlignment="1">
      <alignment horizontal="center" vertical="center" wrapText="1"/>
    </xf>
    <xf numFmtId="3" fontId="81" fillId="33" borderId="9" xfId="0" applyNumberFormat="1" applyFont="1" applyFill="1" applyBorder="1" applyAlignment="1">
      <alignment horizontal="center" vertical="center"/>
    </xf>
    <xf numFmtId="0" fontId="82" fillId="33" borderId="9" xfId="85" applyFont="1" applyFill="1" applyBorder="1" applyAlignment="1">
      <alignment horizontal="center" vertical="center" wrapText="1"/>
    </xf>
    <xf numFmtId="0" fontId="81" fillId="0" borderId="9" xfId="85" applyFont="1" applyBorder="1" applyAlignment="1">
      <alignment horizontal="center" vertical="center" wrapText="1"/>
    </xf>
    <xf numFmtId="0" fontId="77" fillId="33" borderId="9" xfId="85" applyFont="1" applyFill="1" applyBorder="1" applyAlignment="1">
      <alignment horizontal="left" vertical="top" wrapText="1"/>
    </xf>
    <xf numFmtId="0" fontId="77" fillId="33" borderId="9" xfId="85" applyFont="1" applyFill="1" applyBorder="1" applyAlignment="1">
      <alignment horizontal="left" vertical="center" wrapText="1"/>
    </xf>
    <xf numFmtId="0" fontId="76" fillId="33" borderId="37" xfId="85" applyFont="1" applyFill="1" applyBorder="1" applyAlignment="1">
      <alignment horizontal="left" vertical="center" wrapText="1"/>
    </xf>
    <xf numFmtId="0" fontId="83" fillId="0" borderId="9" xfId="85" applyFont="1" applyBorder="1" applyAlignment="1">
      <alignment horizontal="center" vertical="center" wrapText="1"/>
    </xf>
    <xf numFmtId="0" fontId="82" fillId="0" borderId="9" xfId="85" applyFont="1" applyBorder="1" applyAlignment="1">
      <alignment horizontal="center" vertical="center" wrapText="1"/>
    </xf>
    <xf numFmtId="0" fontId="81" fillId="0" borderId="0" xfId="85" applyFont="1" applyAlignment="1">
      <alignment vertical="center" wrapText="1"/>
    </xf>
    <xf numFmtId="0" fontId="48" fillId="33" borderId="9" xfId="85" applyFont="1" applyFill="1" applyBorder="1" applyAlignment="1">
      <alignment horizontal="center" vertical="center" wrapText="1"/>
    </xf>
    <xf numFmtId="0" fontId="26" fillId="33" borderId="19" xfId="0" applyFont="1" applyFill="1" applyBorder="1" applyAlignment="1">
      <alignment horizontal="center" vertical="center"/>
    </xf>
    <xf numFmtId="0" fontId="48" fillId="33" borderId="9" xfId="85" applyFont="1" applyFill="1" applyBorder="1" applyAlignment="1">
      <alignment horizontal="left" vertical="center" wrapText="1"/>
    </xf>
    <xf numFmtId="0" fontId="84" fillId="0" borderId="9" xfId="85" applyFont="1" applyBorder="1" applyAlignment="1">
      <alignment horizontal="left" vertical="center" wrapText="1"/>
    </xf>
    <xf numFmtId="0" fontId="26" fillId="33" borderId="37" xfId="0" applyFont="1" applyFill="1" applyBorder="1" applyAlignment="1">
      <alignment horizontal="center" vertical="center"/>
    </xf>
    <xf numFmtId="0" fontId="75" fillId="0" borderId="0" xfId="0" applyFont="1" applyAlignment="1">
      <alignment vertical="center"/>
    </xf>
    <xf numFmtId="0" fontId="72" fillId="0" borderId="9" xfId="0" applyFont="1" applyBorder="1" applyAlignment="1">
      <alignment horizontal="center"/>
    </xf>
    <xf numFmtId="169" fontId="72" fillId="0" borderId="9" xfId="39" applyNumberFormat="1" applyFont="1" applyBorder="1"/>
    <xf numFmtId="0" fontId="75" fillId="0" borderId="0" xfId="0" applyFont="1" applyAlignment="1">
      <alignment horizontal="center"/>
    </xf>
    <xf numFmtId="0" fontId="75" fillId="0" borderId="0" xfId="0" applyFont="1" applyAlignment="1">
      <alignment horizontal="right"/>
    </xf>
    <xf numFmtId="0" fontId="81" fillId="0" borderId="0" xfId="85" applyFont="1" applyAlignment="1">
      <alignment vertical="center"/>
    </xf>
    <xf numFmtId="0" fontId="70" fillId="0" borderId="0" xfId="0" applyFont="1" applyAlignment="1">
      <alignment horizontal="center"/>
    </xf>
    <xf numFmtId="0" fontId="37" fillId="38" borderId="0" xfId="0" applyFont="1" applyFill="1" applyAlignment="1">
      <alignment vertical="center"/>
    </xf>
    <xf numFmtId="0" fontId="50" fillId="38" borderId="0" xfId="0" applyFont="1" applyFill="1" applyAlignment="1">
      <alignment horizontal="right"/>
    </xf>
    <xf numFmtId="0" fontId="48" fillId="33" borderId="9" xfId="85" applyFont="1" applyFill="1" applyBorder="1" applyAlignment="1">
      <alignment vertical="center" wrapText="1"/>
    </xf>
    <xf numFmtId="0" fontId="50" fillId="0" borderId="0" xfId="0" applyFont="1"/>
    <xf numFmtId="0" fontId="72" fillId="0" borderId="0" xfId="0" applyFont="1" applyAlignment="1">
      <alignment horizontal="center"/>
    </xf>
    <xf numFmtId="169" fontId="72" fillId="0" borderId="0" xfId="39" applyNumberFormat="1" applyFont="1" applyFill="1" applyBorder="1"/>
    <xf numFmtId="0" fontId="75" fillId="0" borderId="0" xfId="0" applyFont="1"/>
    <xf numFmtId="169" fontId="75" fillId="0" borderId="0" xfId="0" applyNumberFormat="1" applyFont="1"/>
    <xf numFmtId="169" fontId="50" fillId="0" borderId="0" xfId="0" applyNumberFormat="1" applyFont="1"/>
    <xf numFmtId="0" fontId="85" fillId="0" borderId="0" xfId="0" applyFont="1"/>
    <xf numFmtId="0" fontId="6" fillId="0" borderId="9" xfId="0" applyFont="1" applyBorder="1" applyAlignment="1">
      <alignment horizontal="center"/>
    </xf>
    <xf numFmtId="169" fontId="6" fillId="0" borderId="9" xfId="39" applyNumberFormat="1" applyFont="1" applyBorder="1"/>
    <xf numFmtId="169" fontId="50" fillId="37" borderId="0" xfId="0" applyNumberFormat="1" applyFont="1" applyFill="1" applyAlignment="1">
      <alignment horizontal="right"/>
    </xf>
    <xf numFmtId="0" fontId="6" fillId="39" borderId="9" xfId="0" applyFont="1" applyFill="1" applyBorder="1" applyAlignment="1">
      <alignment horizontal="center"/>
    </xf>
    <xf numFmtId="0" fontId="6" fillId="38" borderId="9" xfId="0" applyFont="1" applyFill="1" applyBorder="1" applyAlignment="1">
      <alignment horizontal="center"/>
    </xf>
    <xf numFmtId="191" fontId="87" fillId="33" borderId="9" xfId="39" applyNumberFormat="1" applyFont="1" applyFill="1" applyBorder="1" applyAlignment="1">
      <alignment horizontal="center" vertical="center" wrapText="1"/>
    </xf>
    <xf numFmtId="191" fontId="26" fillId="33" borderId="9" xfId="39" applyNumberFormat="1" applyFont="1" applyFill="1" applyBorder="1" applyAlignment="1">
      <alignment horizontal="center" vertical="center" wrapText="1"/>
    </xf>
    <xf numFmtId="9" fontId="48" fillId="34" borderId="9" xfId="92" applyFont="1" applyFill="1" applyBorder="1" applyAlignment="1">
      <alignment horizontal="center" vertical="center" wrapText="1"/>
    </xf>
    <xf numFmtId="191" fontId="48" fillId="33" borderId="9" xfId="39" applyNumberFormat="1" applyFont="1" applyFill="1" applyBorder="1" applyAlignment="1">
      <alignment horizontal="center" vertical="center" wrapText="1"/>
    </xf>
    <xf numFmtId="0" fontId="88" fillId="33" borderId="9" xfId="85" applyFont="1" applyFill="1" applyBorder="1" applyAlignment="1">
      <alignment vertical="center" wrapText="1"/>
    </xf>
    <xf numFmtId="0" fontId="51" fillId="33" borderId="9" xfId="0" applyFont="1" applyFill="1" applyBorder="1" applyAlignment="1">
      <alignment horizontal="center"/>
    </xf>
    <xf numFmtId="191" fontId="51" fillId="34" borderId="67" xfId="39" applyNumberFormat="1" applyFont="1" applyFill="1" applyBorder="1" applyAlignment="1">
      <alignment vertical="top" wrapText="1"/>
    </xf>
    <xf numFmtId="191" fontId="48" fillId="0" borderId="5" xfId="39" applyNumberFormat="1" applyFont="1" applyFill="1" applyBorder="1" applyAlignment="1"/>
    <xf numFmtId="0" fontId="48" fillId="0" borderId="9" xfId="0" applyFont="1" applyBorder="1"/>
    <xf numFmtId="0" fontId="48" fillId="0" borderId="9" xfId="0" applyFont="1" applyBorder="1" applyAlignment="1">
      <alignment wrapText="1"/>
    </xf>
    <xf numFmtId="0" fontId="51" fillId="0" borderId="9" xfId="0" applyFont="1" applyBorder="1"/>
    <xf numFmtId="191" fontId="51" fillId="40" borderId="5" xfId="39" applyNumberFormat="1" applyFont="1" applyFill="1" applyBorder="1" applyAlignment="1">
      <alignment vertical="top" wrapText="1"/>
    </xf>
    <xf numFmtId="0" fontId="48" fillId="40" borderId="0" xfId="0" applyFont="1" applyFill="1"/>
    <xf numFmtId="0" fontId="51" fillId="0" borderId="25" xfId="0" applyFont="1" applyBorder="1" applyAlignment="1">
      <alignment horizontal="right"/>
    </xf>
    <xf numFmtId="0" fontId="76" fillId="0" borderId="9" xfId="0" applyFont="1" applyBorder="1" applyAlignment="1">
      <alignment vertical="center"/>
    </xf>
    <xf numFmtId="191" fontId="76" fillId="40" borderId="9" xfId="39" applyNumberFormat="1" applyFont="1" applyFill="1" applyBorder="1" applyAlignment="1">
      <alignment vertical="center"/>
    </xf>
    <xf numFmtId="0" fontId="51" fillId="0" borderId="9" xfId="0" applyFont="1" applyBorder="1" applyAlignment="1">
      <alignment horizontal="right"/>
    </xf>
    <xf numFmtId="0" fontId="48" fillId="0" borderId="9" xfId="0" applyFont="1" applyBorder="1" applyAlignment="1">
      <alignment horizontal="left"/>
    </xf>
    <xf numFmtId="49" fontId="51" fillId="40" borderId="28" xfId="0" applyNumberFormat="1" applyFont="1" applyFill="1" applyBorder="1" applyAlignment="1">
      <alignment horizontal="center"/>
    </xf>
    <xf numFmtId="0" fontId="51" fillId="40" borderId="19" xfId="0" applyFont="1" applyFill="1" applyBorder="1" applyAlignment="1">
      <alignment horizontal="center" wrapText="1"/>
    </xf>
    <xf numFmtId="191" fontId="48" fillId="40" borderId="29" xfId="39" applyNumberFormat="1" applyFont="1" applyFill="1" applyBorder="1" applyAlignment="1"/>
    <xf numFmtId="191" fontId="48" fillId="40" borderId="17" xfId="39" applyNumberFormat="1" applyFont="1" applyFill="1" applyBorder="1" applyAlignment="1"/>
    <xf numFmtId="0" fontId="51" fillId="40" borderId="19" xfId="0" applyFont="1" applyFill="1" applyBorder="1" applyAlignment="1">
      <alignment horizontal="center"/>
    </xf>
    <xf numFmtId="0" fontId="26" fillId="0" borderId="21" xfId="0" applyFont="1" applyBorder="1" applyAlignment="1">
      <alignment horizontal="center"/>
    </xf>
    <xf numFmtId="0" fontId="0" fillId="0" borderId="9" xfId="0" applyBorder="1"/>
    <xf numFmtId="166" fontId="48" fillId="40" borderId="17" xfId="39" applyFont="1" applyFill="1" applyBorder="1" applyAlignment="1"/>
    <xf numFmtId="166" fontId="48" fillId="0" borderId="9" xfId="39" applyFont="1" applyBorder="1"/>
    <xf numFmtId="166" fontId="48" fillId="0" borderId="9" xfId="39" applyFont="1" applyBorder="1" applyAlignment="1">
      <alignment horizontal="left"/>
    </xf>
    <xf numFmtId="166" fontId="48" fillId="0" borderId="9" xfId="39" applyFont="1" applyBorder="1" applyAlignment="1">
      <alignment horizontal="center"/>
    </xf>
    <xf numFmtId="191" fontId="78" fillId="40" borderId="9" xfId="39" applyNumberFormat="1" applyFont="1" applyFill="1" applyBorder="1" applyAlignment="1">
      <alignment vertical="center"/>
    </xf>
    <xf numFmtId="166" fontId="78" fillId="40" borderId="9" xfId="39" applyFont="1" applyFill="1" applyBorder="1" applyAlignment="1">
      <alignment vertical="center"/>
    </xf>
    <xf numFmtId="166" fontId="48" fillId="0" borderId="9" xfId="39" applyFont="1" applyBorder="1" applyAlignment="1">
      <alignment horizontal="right"/>
    </xf>
    <xf numFmtId="3" fontId="76" fillId="40" borderId="9" xfId="0" applyNumberFormat="1" applyFont="1" applyFill="1" applyBorder="1" applyAlignment="1">
      <alignment horizontal="center" vertical="center"/>
    </xf>
    <xf numFmtId="9" fontId="76" fillId="40" borderId="9" xfId="90" applyFont="1" applyFill="1" applyBorder="1" applyAlignment="1">
      <alignment vertical="center"/>
    </xf>
    <xf numFmtId="9" fontId="78" fillId="40" borderId="9" xfId="90" applyFont="1" applyFill="1" applyBorder="1" applyAlignment="1">
      <alignment vertical="center"/>
    </xf>
    <xf numFmtId="0" fontId="26" fillId="0" borderId="9" xfId="0" applyFont="1" applyBorder="1" applyAlignment="1">
      <alignment horizontal="center"/>
    </xf>
    <xf numFmtId="0" fontId="26" fillId="0" borderId="9" xfId="0" applyFont="1" applyBorder="1"/>
    <xf numFmtId="3" fontId="26" fillId="0" borderId="9" xfId="0" applyNumberFormat="1" applyFont="1" applyBorder="1"/>
    <xf numFmtId="168" fontId="49" fillId="0" borderId="9" xfId="0" applyNumberFormat="1" applyFont="1" applyBorder="1" applyAlignment="1">
      <alignment horizontal="center"/>
    </xf>
    <xf numFmtId="49" fontId="66" fillId="0" borderId="68" xfId="0" applyNumberFormat="1" applyFont="1" applyBorder="1" applyAlignment="1">
      <alignment horizontal="center" vertical="center"/>
    </xf>
    <xf numFmtId="3" fontId="48" fillId="34" borderId="44" xfId="0" applyNumberFormat="1" applyFont="1" applyFill="1" applyBorder="1" applyAlignment="1">
      <alignment horizontal="center"/>
    </xf>
    <xf numFmtId="3" fontId="73" fillId="34" borderId="44" xfId="0" applyNumberFormat="1" applyFont="1" applyFill="1" applyBorder="1" applyAlignment="1">
      <alignment horizontal="center"/>
    </xf>
    <xf numFmtId="3" fontId="58" fillId="34" borderId="44" xfId="0" applyNumberFormat="1" applyFont="1" applyFill="1" applyBorder="1" applyAlignment="1">
      <alignment horizontal="center"/>
    </xf>
    <xf numFmtId="168" fontId="48" fillId="34" borderId="44" xfId="0" applyNumberFormat="1" applyFont="1" applyFill="1" applyBorder="1" applyAlignment="1">
      <alignment horizontal="center"/>
    </xf>
    <xf numFmtId="3" fontId="51" fillId="34" borderId="44" xfId="0" applyNumberFormat="1" applyFont="1" applyFill="1" applyBorder="1" applyAlignment="1">
      <alignment horizontal="center"/>
    </xf>
    <xf numFmtId="3" fontId="68" fillId="35" borderId="44" xfId="0" applyNumberFormat="1" applyFont="1" applyFill="1" applyBorder="1" applyAlignment="1">
      <alignment horizontal="center"/>
    </xf>
    <xf numFmtId="3" fontId="68" fillId="36" borderId="69" xfId="0" applyNumberFormat="1" applyFont="1" applyFill="1" applyBorder="1" applyAlignment="1">
      <alignment horizontal="center"/>
    </xf>
    <xf numFmtId="0" fontId="52" fillId="0" borderId="21" xfId="0" applyFont="1" applyBorder="1" applyAlignment="1">
      <alignment horizontal="center"/>
    </xf>
    <xf numFmtId="191" fontId="48" fillId="0" borderId="9" xfId="0" applyNumberFormat="1" applyFont="1" applyBorder="1"/>
    <xf numFmtId="49" fontId="52" fillId="33" borderId="44" xfId="0" applyNumberFormat="1" applyFont="1" applyFill="1" applyBorder="1" applyAlignment="1">
      <alignment horizontal="center"/>
    </xf>
    <xf numFmtId="0" fontId="49" fillId="0" borderId="36" xfId="0" applyFont="1" applyBorder="1" applyAlignment="1">
      <alignment horizontal="center"/>
    </xf>
    <xf numFmtId="0" fontId="52" fillId="0" borderId="19" xfId="0" applyFont="1" applyBorder="1"/>
    <xf numFmtId="0" fontId="52" fillId="0" borderId="20" xfId="0" applyFont="1" applyBorder="1"/>
    <xf numFmtId="0" fontId="52" fillId="40" borderId="20" xfId="0" applyFont="1" applyFill="1" applyBorder="1"/>
    <xf numFmtId="0" fontId="51" fillId="34" borderId="45" xfId="0" applyFont="1" applyFill="1" applyBorder="1" applyAlignment="1">
      <alignment horizontal="left"/>
    </xf>
    <xf numFmtId="0" fontId="51" fillId="34" borderId="46" xfId="0" applyFont="1" applyFill="1" applyBorder="1" applyAlignment="1">
      <alignment horizontal="center"/>
    </xf>
    <xf numFmtId="0" fontId="51" fillId="40" borderId="29" xfId="0" applyFont="1" applyFill="1" applyBorder="1" applyAlignment="1">
      <alignment horizontal="center" wrapText="1"/>
    </xf>
    <xf numFmtId="0" fontId="48" fillId="34" borderId="9" xfId="0" applyFont="1" applyFill="1" applyBorder="1"/>
    <xf numFmtId="0" fontId="51" fillId="34" borderId="9" xfId="0" applyFont="1" applyFill="1" applyBorder="1"/>
    <xf numFmtId="0" fontId="51" fillId="34" borderId="9" xfId="0" applyFont="1" applyFill="1" applyBorder="1" applyAlignment="1">
      <alignment wrapText="1"/>
    </xf>
    <xf numFmtId="166" fontId="51" fillId="34" borderId="9" xfId="39" applyFont="1" applyFill="1" applyBorder="1" applyAlignment="1">
      <alignment horizontal="left"/>
    </xf>
    <xf numFmtId="191" fontId="51" fillId="34" borderId="9" xfId="0" applyNumberFormat="1" applyFont="1" applyFill="1" applyBorder="1" applyAlignment="1">
      <alignment horizontal="center"/>
    </xf>
    <xf numFmtId="191" fontId="76" fillId="34" borderId="9" xfId="39" applyNumberFormat="1" applyFont="1" applyFill="1" applyBorder="1" applyAlignment="1">
      <alignment vertical="center"/>
    </xf>
    <xf numFmtId="3" fontId="76" fillId="34" borderId="9" xfId="0" applyNumberFormat="1" applyFont="1" applyFill="1" applyBorder="1" applyAlignment="1">
      <alignment horizontal="center" vertical="center"/>
    </xf>
    <xf numFmtId="9" fontId="76" fillId="34" borderId="9" xfId="90" applyFont="1" applyFill="1" applyBorder="1" applyAlignment="1">
      <alignment vertical="center"/>
    </xf>
    <xf numFmtId="191" fontId="76" fillId="34" borderId="9" xfId="39" applyNumberFormat="1" applyFont="1" applyFill="1" applyBorder="1" applyAlignment="1"/>
    <xf numFmtId="3" fontId="76" fillId="34" borderId="9" xfId="0" applyNumberFormat="1" applyFont="1" applyFill="1" applyBorder="1" applyAlignment="1">
      <alignment horizontal="center"/>
    </xf>
    <xf numFmtId="9" fontId="76" fillId="34" borderId="9" xfId="90" applyFont="1" applyFill="1" applyBorder="1" applyAlignment="1"/>
    <xf numFmtId="166" fontId="51" fillId="0" borderId="9" xfId="39" applyFont="1" applyBorder="1" applyAlignment="1">
      <alignment horizontal="center"/>
    </xf>
    <xf numFmtId="0" fontId="51" fillId="34" borderId="9" xfId="0" applyFont="1" applyFill="1" applyBorder="1" applyAlignment="1">
      <alignment horizontal="left"/>
    </xf>
    <xf numFmtId="166" fontId="78" fillId="40" borderId="9" xfId="39" applyFont="1" applyFill="1" applyBorder="1" applyAlignment="1">
      <alignment horizontal="center" vertical="center"/>
    </xf>
    <xf numFmtId="0" fontId="51" fillId="34" borderId="9" xfId="0" applyFont="1" applyFill="1" applyBorder="1" applyAlignment="1">
      <alignment horizontal="right"/>
    </xf>
    <xf numFmtId="166" fontId="51" fillId="34" borderId="9" xfId="39" applyFont="1" applyFill="1" applyBorder="1" applyAlignment="1">
      <alignment horizontal="center"/>
    </xf>
    <xf numFmtId="166" fontId="76" fillId="34" borderId="9" xfId="39" applyFont="1" applyFill="1" applyBorder="1" applyAlignment="1">
      <alignment vertical="center"/>
    </xf>
    <xf numFmtId="166" fontId="51" fillId="34" borderId="9" xfId="39" applyFont="1" applyFill="1" applyBorder="1"/>
    <xf numFmtId="166" fontId="76" fillId="34" borderId="9" xfId="39" applyFont="1" applyFill="1" applyBorder="1" applyAlignment="1">
      <alignment horizontal="center" vertical="center"/>
    </xf>
    <xf numFmtId="9" fontId="51" fillId="34" borderId="9" xfId="90" applyFont="1" applyFill="1" applyBorder="1" applyAlignment="1">
      <alignment horizontal="center"/>
    </xf>
    <xf numFmtId="9" fontId="48" fillId="0" borderId="9" xfId="90" applyFont="1" applyBorder="1" applyAlignment="1">
      <alignment horizontal="center"/>
    </xf>
    <xf numFmtId="9" fontId="51" fillId="0" borderId="9" xfId="90" applyFont="1" applyBorder="1" applyAlignment="1">
      <alignment horizontal="center"/>
    </xf>
    <xf numFmtId="9" fontId="48" fillId="34" borderId="9" xfId="90" applyFont="1" applyFill="1" applyBorder="1" applyAlignment="1">
      <alignment horizontal="center"/>
    </xf>
    <xf numFmtId="10" fontId="48" fillId="40" borderId="9" xfId="90" applyNumberFormat="1" applyFont="1" applyFill="1" applyBorder="1" applyAlignment="1">
      <alignment vertical="center"/>
    </xf>
    <xf numFmtId="10" fontId="48" fillId="40" borderId="9" xfId="90" applyNumberFormat="1" applyFont="1" applyFill="1" applyBorder="1" applyAlignment="1">
      <alignment horizontal="center" vertical="center"/>
    </xf>
    <xf numFmtId="191" fontId="48" fillId="0" borderId="9" xfId="90" applyNumberFormat="1" applyFont="1" applyBorder="1" applyAlignment="1">
      <alignment horizontal="center"/>
    </xf>
    <xf numFmtId="10" fontId="48" fillId="0" borderId="9" xfId="90" applyNumberFormat="1" applyFont="1" applyBorder="1" applyAlignment="1">
      <alignment horizontal="center"/>
    </xf>
    <xf numFmtId="166" fontId="51" fillId="34" borderId="67" xfId="39" applyFont="1" applyFill="1" applyBorder="1" applyAlignment="1">
      <alignment vertical="top" wrapText="1"/>
    </xf>
    <xf numFmtId="10" fontId="48" fillId="0" borderId="9" xfId="90" applyNumberFormat="1" applyFont="1" applyBorder="1"/>
    <xf numFmtId="10" fontId="51" fillId="34" borderId="9" xfId="90" applyNumberFormat="1" applyFont="1" applyFill="1" applyBorder="1"/>
    <xf numFmtId="10" fontId="51" fillId="0" borderId="9" xfId="90" applyNumberFormat="1" applyFont="1" applyBorder="1"/>
    <xf numFmtId="0" fontId="92" fillId="0" borderId="9" xfId="0" applyFont="1" applyBorder="1"/>
    <xf numFmtId="0" fontId="92" fillId="40" borderId="37" xfId="0" applyFont="1" applyFill="1" applyBorder="1"/>
    <xf numFmtId="0" fontId="0" fillId="0" borderId="37" xfId="0" applyBorder="1"/>
    <xf numFmtId="166" fontId="92" fillId="0" borderId="9" xfId="39" applyFont="1" applyBorder="1" applyAlignment="1">
      <alignment wrapText="1"/>
    </xf>
    <xf numFmtId="0" fontId="48" fillId="0" borderId="21" xfId="0" applyFont="1" applyBorder="1"/>
    <xf numFmtId="166" fontId="92" fillId="0" borderId="9" xfId="39" applyFont="1" applyBorder="1"/>
    <xf numFmtId="166" fontId="92" fillId="0" borderId="30" xfId="39" applyFont="1" applyBorder="1"/>
    <xf numFmtId="166" fontId="92" fillId="0" borderId="37" xfId="39" applyFont="1" applyBorder="1" applyAlignment="1">
      <alignment wrapText="1"/>
    </xf>
    <xf numFmtId="0" fontId="51" fillId="0" borderId="9" xfId="0" applyFont="1" applyBorder="1" applyAlignment="1">
      <alignment wrapText="1"/>
    </xf>
    <xf numFmtId="0" fontId="48" fillId="0" borderId="25" xfId="0" applyFont="1" applyBorder="1"/>
    <xf numFmtId="49" fontId="48" fillId="0" borderId="9" xfId="0" applyNumberFormat="1" applyFont="1" applyBorder="1" applyAlignment="1">
      <alignment horizontal="center"/>
    </xf>
    <xf numFmtId="0" fontId="48" fillId="40" borderId="9" xfId="0" applyFont="1" applyFill="1" applyBorder="1"/>
    <xf numFmtId="49" fontId="48" fillId="0" borderId="17" xfId="0" applyNumberFormat="1" applyFont="1" applyBorder="1" applyAlignment="1">
      <alignment horizontal="center"/>
    </xf>
    <xf numFmtId="0" fontId="48" fillId="0" borderId="17" xfId="0" applyFont="1" applyBorder="1"/>
    <xf numFmtId="0" fontId="48" fillId="0" borderId="17" xfId="0" applyFont="1" applyBorder="1" applyAlignment="1">
      <alignment horizontal="center"/>
    </xf>
    <xf numFmtId="49" fontId="48" fillId="0" borderId="37" xfId="0" applyNumberFormat="1" applyFont="1" applyBorder="1" applyAlignment="1">
      <alignment horizontal="center"/>
    </xf>
    <xf numFmtId="0" fontId="48" fillId="0" borderId="37" xfId="0" applyFont="1" applyBorder="1"/>
    <xf numFmtId="0" fontId="48" fillId="0" borderId="37" xfId="0" applyFont="1" applyBorder="1" applyAlignment="1">
      <alignment horizontal="center"/>
    </xf>
    <xf numFmtId="0" fontId="48" fillId="0" borderId="54" xfId="0" applyFont="1" applyBorder="1"/>
    <xf numFmtId="49" fontId="48" fillId="0" borderId="34" xfId="0" applyNumberFormat="1" applyFont="1" applyBorder="1" applyAlignment="1">
      <alignment horizontal="center"/>
    </xf>
    <xf numFmtId="0" fontId="48" fillId="0" borderId="34" xfId="0" applyFont="1" applyBorder="1"/>
    <xf numFmtId="0" fontId="48" fillId="0" borderId="34" xfId="0" applyFont="1" applyBorder="1" applyAlignment="1">
      <alignment horizontal="center"/>
    </xf>
    <xf numFmtId="166" fontId="48" fillId="0" borderId="30" xfId="39" applyFont="1" applyBorder="1"/>
    <xf numFmtId="166" fontId="48" fillId="0" borderId="30" xfId="0" applyNumberFormat="1" applyFont="1" applyBorder="1"/>
    <xf numFmtId="166" fontId="48" fillId="0" borderId="17" xfId="39" applyFont="1" applyBorder="1" applyAlignment="1">
      <alignment horizontal="left"/>
    </xf>
    <xf numFmtId="166" fontId="48" fillId="0" borderId="17" xfId="39" applyFont="1" applyBorder="1"/>
    <xf numFmtId="166" fontId="48" fillId="0" borderId="18" xfId="39" applyFont="1" applyBorder="1"/>
    <xf numFmtId="166" fontId="48" fillId="0" borderId="37" xfId="39" applyFont="1" applyBorder="1" applyAlignment="1">
      <alignment horizontal="left"/>
    </xf>
    <xf numFmtId="166" fontId="48" fillId="0" borderId="37" xfId="39" applyFont="1" applyBorder="1"/>
    <xf numFmtId="166" fontId="48" fillId="0" borderId="38" xfId="39" applyFont="1" applyBorder="1"/>
    <xf numFmtId="166" fontId="48" fillId="0" borderId="34" xfId="39" applyFont="1" applyBorder="1" applyAlignment="1">
      <alignment horizontal="left"/>
    </xf>
    <xf numFmtId="166" fontId="48" fillId="0" borderId="34" xfId="39" applyFont="1" applyBorder="1"/>
    <xf numFmtId="166" fontId="48" fillId="0" borderId="39" xfId="39" applyFont="1" applyBorder="1"/>
    <xf numFmtId="0" fontId="58" fillId="34" borderId="9" xfId="0" applyFont="1" applyFill="1" applyBorder="1" applyAlignment="1">
      <alignment horizontal="center"/>
    </xf>
    <xf numFmtId="0" fontId="58" fillId="34" borderId="9" xfId="0" applyFont="1" applyFill="1" applyBorder="1" applyAlignment="1">
      <alignment horizontal="center" wrapText="1"/>
    </xf>
    <xf numFmtId="0" fontId="51" fillId="40" borderId="9" xfId="0" applyFont="1" applyFill="1" applyBorder="1" applyAlignment="1">
      <alignment horizontal="center"/>
    </xf>
    <xf numFmtId="0" fontId="37" fillId="40" borderId="9" xfId="0" applyFont="1" applyFill="1" applyBorder="1" applyAlignment="1">
      <alignment horizontal="center"/>
    </xf>
    <xf numFmtId="168" fontId="49" fillId="0" borderId="9" xfId="0" applyNumberFormat="1" applyFont="1" applyBorder="1" applyAlignment="1">
      <alignment wrapText="1"/>
    </xf>
    <xf numFmtId="191" fontId="48" fillId="40" borderId="9" xfId="39" applyNumberFormat="1" applyFont="1" applyFill="1" applyBorder="1" applyAlignment="1">
      <alignment horizontal="center"/>
    </xf>
    <xf numFmtId="3" fontId="51" fillId="40" borderId="9" xfId="0" applyNumberFormat="1" applyFont="1" applyFill="1" applyBorder="1" applyAlignment="1">
      <alignment horizontal="center"/>
    </xf>
    <xf numFmtId="191" fontId="48" fillId="40" borderId="9" xfId="0" applyNumberFormat="1" applyFont="1" applyFill="1" applyBorder="1"/>
    <xf numFmtId="3" fontId="51" fillId="40" borderId="44" xfId="0" applyNumberFormat="1" applyFont="1" applyFill="1" applyBorder="1" applyAlignment="1">
      <alignment horizontal="center"/>
    </xf>
    <xf numFmtId="0" fontId="6" fillId="40" borderId="9" xfId="0" applyFont="1" applyFill="1" applyBorder="1" applyAlignment="1">
      <alignment horizontal="center"/>
    </xf>
    <xf numFmtId="0" fontId="72" fillId="40" borderId="9" xfId="0" applyFont="1" applyFill="1" applyBorder="1" applyAlignment="1">
      <alignment horizontal="center"/>
    </xf>
    <xf numFmtId="169" fontId="72" fillId="40" borderId="9" xfId="39" applyNumberFormat="1" applyFont="1" applyFill="1" applyBorder="1"/>
    <xf numFmtId="0" fontId="72" fillId="40" borderId="0" xfId="0" applyFont="1" applyFill="1"/>
    <xf numFmtId="0" fontId="1" fillId="0" borderId="0" xfId="0" applyFont="1"/>
    <xf numFmtId="191" fontId="26" fillId="0" borderId="9" xfId="0" applyNumberFormat="1" applyFont="1" applyBorder="1"/>
    <xf numFmtId="0" fontId="92" fillId="0" borderId="0" xfId="0" applyFont="1"/>
    <xf numFmtId="191" fontId="48" fillId="0" borderId="0" xfId="0" applyNumberFormat="1" applyFont="1"/>
    <xf numFmtId="9" fontId="48" fillId="0" borderId="0" xfId="90" applyFont="1" applyBorder="1"/>
    <xf numFmtId="9" fontId="58" fillId="34" borderId="9" xfId="90" applyFont="1" applyFill="1" applyBorder="1" applyAlignment="1">
      <alignment horizontal="center"/>
    </xf>
    <xf numFmtId="0" fontId="38" fillId="0" borderId="21" xfId="0" applyFont="1" applyBorder="1" applyAlignment="1">
      <alignment horizontal="center"/>
    </xf>
    <xf numFmtId="0" fontId="38" fillId="0" borderId="0" xfId="0" applyFont="1"/>
    <xf numFmtId="0" fontId="93" fillId="0" borderId="9" xfId="0" applyFont="1" applyBorder="1" applyAlignment="1">
      <alignment horizontal="center"/>
    </xf>
    <xf numFmtId="0" fontId="94" fillId="0" borderId="9" xfId="0" applyFont="1" applyBorder="1" applyAlignment="1">
      <alignment horizontal="center"/>
    </xf>
    <xf numFmtId="169" fontId="94" fillId="0" borderId="9" xfId="39" applyNumberFormat="1" applyFont="1" applyBorder="1"/>
    <xf numFmtId="0" fontId="94" fillId="0" borderId="0" xfId="0" applyFont="1"/>
    <xf numFmtId="0" fontId="38" fillId="41" borderId="21" xfId="0" applyFont="1" applyFill="1" applyBorder="1" applyAlignment="1">
      <alignment horizontal="center"/>
    </xf>
    <xf numFmtId="0" fontId="38" fillId="41" borderId="0" xfId="0" applyFont="1" applyFill="1"/>
    <xf numFmtId="0" fontId="93" fillId="41" borderId="9" xfId="0" applyFont="1" applyFill="1" applyBorder="1" applyAlignment="1">
      <alignment horizontal="center"/>
    </xf>
    <xf numFmtId="0" fontId="94" fillId="41" borderId="9" xfId="0" applyFont="1" applyFill="1" applyBorder="1" applyAlignment="1">
      <alignment horizontal="center"/>
    </xf>
    <xf numFmtId="169" fontId="94" fillId="41" borderId="9" xfId="39" applyNumberFormat="1" applyFont="1" applyFill="1" applyBorder="1"/>
    <xf numFmtId="0" fontId="94" fillId="41" borderId="0" xfId="0" applyFont="1" applyFill="1"/>
    <xf numFmtId="0" fontId="95" fillId="41" borderId="21" xfId="0" applyFont="1" applyFill="1" applyBorder="1" applyAlignment="1">
      <alignment horizontal="center"/>
    </xf>
    <xf numFmtId="0" fontId="58" fillId="41" borderId="0" xfId="0" applyFont="1" applyFill="1"/>
    <xf numFmtId="166" fontId="26" fillId="0" borderId="9" xfId="39" applyFont="1" applyBorder="1" applyAlignment="1">
      <alignment horizontal="center"/>
    </xf>
    <xf numFmtId="166" fontId="26" fillId="0" borderId="9" xfId="39" applyFont="1" applyFill="1" applyBorder="1" applyAlignment="1">
      <alignment horizontal="center"/>
    </xf>
    <xf numFmtId="166" fontId="26" fillId="0" borderId="9" xfId="39" applyFont="1" applyBorder="1"/>
    <xf numFmtId="0" fontId="64" fillId="40" borderId="0" xfId="0" applyFont="1" applyFill="1"/>
    <xf numFmtId="0" fontId="26" fillId="40" borderId="0" xfId="0" applyFont="1" applyFill="1"/>
    <xf numFmtId="0" fontId="26" fillId="40" borderId="0" xfId="0" applyFont="1" applyFill="1" applyAlignment="1">
      <alignment vertical="center"/>
    </xf>
    <xf numFmtId="0" fontId="26" fillId="40" borderId="0" xfId="0" applyFont="1" applyFill="1" applyAlignment="1">
      <alignment horizontal="center" vertical="center"/>
    </xf>
    <xf numFmtId="0" fontId="69" fillId="40" borderId="0" xfId="0" applyFont="1" applyFill="1"/>
    <xf numFmtId="0" fontId="38" fillId="40" borderId="0" xfId="0" applyFont="1" applyFill="1"/>
    <xf numFmtId="170" fontId="26" fillId="0" borderId="9" xfId="90" applyNumberFormat="1" applyFont="1" applyBorder="1"/>
    <xf numFmtId="191" fontId="48" fillId="40" borderId="9" xfId="39" applyNumberFormat="1" applyFont="1" applyFill="1" applyBorder="1" applyAlignment="1">
      <alignment horizontal="right"/>
    </xf>
    <xf numFmtId="9" fontId="48" fillId="40" borderId="9" xfId="90" applyFont="1" applyFill="1" applyBorder="1" applyAlignment="1">
      <alignment horizontal="right"/>
    </xf>
    <xf numFmtId="191" fontId="78" fillId="40" borderId="9" xfId="39" applyNumberFormat="1" applyFont="1" applyFill="1" applyBorder="1" applyAlignment="1">
      <alignment horizontal="right"/>
    </xf>
    <xf numFmtId="166" fontId="62" fillId="40" borderId="9" xfId="39" applyFont="1" applyFill="1" applyBorder="1" applyAlignment="1">
      <alignment horizontal="center"/>
    </xf>
    <xf numFmtId="191" fontId="78" fillId="40" borderId="9" xfId="39" applyNumberFormat="1" applyFont="1" applyFill="1" applyBorder="1" applyAlignment="1">
      <alignment horizontal="center"/>
    </xf>
    <xf numFmtId="0" fontId="26" fillId="0" borderId="9" xfId="0" applyFont="1" applyBorder="1" applyAlignment="1">
      <alignment wrapText="1"/>
    </xf>
    <xf numFmtId="0" fontId="26" fillId="0" borderId="34" xfId="0" applyFont="1" applyBorder="1" applyAlignment="1">
      <alignment wrapText="1"/>
    </xf>
    <xf numFmtId="0" fontId="48" fillId="0" borderId="36" xfId="0" applyFont="1" applyBorder="1" applyAlignment="1">
      <alignment horizontal="center"/>
    </xf>
    <xf numFmtId="0" fontId="97" fillId="0" borderId="0" xfId="0" applyFont="1"/>
    <xf numFmtId="0" fontId="48" fillId="33" borderId="16" xfId="0" applyFont="1" applyFill="1" applyBorder="1"/>
    <xf numFmtId="0" fontId="48" fillId="33" borderId="24" xfId="0" applyFont="1" applyFill="1" applyBorder="1"/>
    <xf numFmtId="0" fontId="51" fillId="33" borderId="66" xfId="0" applyFont="1" applyFill="1" applyBorder="1" applyAlignment="1">
      <alignment horizontal="center" vertical="center" wrapText="1"/>
    </xf>
    <xf numFmtId="0" fontId="51" fillId="33" borderId="22" xfId="0" applyFont="1" applyFill="1" applyBorder="1" applyAlignment="1">
      <alignment horizontal="center" vertical="center" wrapText="1"/>
    </xf>
    <xf numFmtId="0" fontId="51" fillId="33" borderId="37" xfId="0" applyFont="1" applyFill="1" applyBorder="1" applyAlignment="1">
      <alignment horizontal="center" wrapText="1"/>
    </xf>
    <xf numFmtId="49" fontId="51" fillId="33" borderId="19" xfId="0" applyNumberFormat="1" applyFont="1" applyFill="1" applyBorder="1" applyAlignment="1">
      <alignment horizontal="center" vertical="center" wrapText="1"/>
    </xf>
    <xf numFmtId="0" fontId="51" fillId="33" borderId="9" xfId="0" applyFont="1" applyFill="1" applyBorder="1" applyAlignment="1">
      <alignment horizontal="center" vertical="center" wrapText="1"/>
    </xf>
    <xf numFmtId="49" fontId="51" fillId="33" borderId="9" xfId="0" applyNumberFormat="1" applyFont="1" applyFill="1" applyBorder="1" applyAlignment="1">
      <alignment horizontal="center" vertical="center" wrapText="1"/>
    </xf>
    <xf numFmtId="0" fontId="51" fillId="33" borderId="19" xfId="0" applyFont="1" applyFill="1" applyBorder="1" applyAlignment="1">
      <alignment horizontal="center" vertical="center" wrapText="1"/>
    </xf>
    <xf numFmtId="0" fontId="51" fillId="33" borderId="30" xfId="0" applyFont="1" applyFill="1" applyBorder="1"/>
    <xf numFmtId="9" fontId="48" fillId="40" borderId="29" xfId="90" applyFont="1" applyFill="1" applyBorder="1" applyAlignment="1"/>
    <xf numFmtId="9" fontId="51" fillId="34" borderId="67" xfId="90" applyFont="1" applyFill="1" applyBorder="1" applyAlignment="1">
      <alignment vertical="top" wrapText="1"/>
    </xf>
    <xf numFmtId="0" fontId="51" fillId="33" borderId="36" xfId="0" applyFont="1" applyFill="1" applyBorder="1" applyAlignment="1">
      <alignment horizontal="center"/>
    </xf>
    <xf numFmtId="0" fontId="58" fillId="33" borderId="9" xfId="0" applyFont="1" applyFill="1" applyBorder="1" applyAlignment="1">
      <alignment horizontal="center"/>
    </xf>
    <xf numFmtId="0" fontId="58" fillId="33" borderId="9" xfId="0" applyFont="1" applyFill="1" applyBorder="1"/>
    <xf numFmtId="166" fontId="58" fillId="33" borderId="9" xfId="39" applyFont="1" applyFill="1" applyBorder="1"/>
    <xf numFmtId="0" fontId="48" fillId="0" borderId="28" xfId="0" applyFont="1" applyBorder="1" applyAlignment="1">
      <alignment horizontal="center"/>
    </xf>
    <xf numFmtId="0" fontId="48" fillId="0" borderId="54" xfId="0" applyFont="1" applyBorder="1" applyAlignment="1">
      <alignment horizontal="center"/>
    </xf>
    <xf numFmtId="49" fontId="90" fillId="33" borderId="9" xfId="0" applyNumberFormat="1" applyFont="1" applyFill="1" applyBorder="1" applyAlignment="1">
      <alignment vertical="center"/>
    </xf>
    <xf numFmtId="49" fontId="76" fillId="33" borderId="9" xfId="0" applyNumberFormat="1" applyFont="1" applyFill="1" applyBorder="1" applyAlignment="1">
      <alignment vertical="center"/>
    </xf>
    <xf numFmtId="0" fontId="49" fillId="33" borderId="15" xfId="0" applyFont="1" applyFill="1" applyBorder="1" applyAlignment="1">
      <alignment horizontal="center" vertical="center"/>
    </xf>
    <xf numFmtId="0" fontId="49" fillId="33" borderId="9" xfId="0" applyFont="1" applyFill="1" applyBorder="1" applyAlignment="1">
      <alignment horizontal="center" vertical="center" wrapText="1"/>
    </xf>
    <xf numFmtId="49" fontId="26" fillId="33" borderId="9" xfId="0" applyNumberFormat="1" applyFont="1" applyFill="1" applyBorder="1" applyAlignment="1">
      <alignment horizontal="center" vertical="center"/>
    </xf>
    <xf numFmtId="0" fontId="51" fillId="33" borderId="30" xfId="0" applyFont="1" applyFill="1" applyBorder="1" applyAlignment="1">
      <alignment horizontal="center"/>
    </xf>
    <xf numFmtId="0" fontId="76" fillId="33" borderId="41" xfId="0" applyFont="1" applyFill="1" applyBorder="1"/>
    <xf numFmtId="0" fontId="76" fillId="33" borderId="9" xfId="0" applyFont="1" applyFill="1" applyBorder="1" applyAlignment="1">
      <alignment horizontal="center"/>
    </xf>
    <xf numFmtId="0" fontId="76" fillId="33" borderId="30" xfId="0" applyFont="1" applyFill="1" applyBorder="1" applyAlignment="1">
      <alignment horizontal="center"/>
    </xf>
    <xf numFmtId="0" fontId="76" fillId="33" borderId="9" xfId="0" applyFont="1" applyFill="1" applyBorder="1" applyAlignment="1">
      <alignment horizontal="left"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center" vertical="center"/>
    </xf>
    <xf numFmtId="0" fontId="76" fillId="33" borderId="9" xfId="0" applyFont="1" applyFill="1" applyBorder="1" applyAlignment="1">
      <alignment horizontal="center" wrapText="1"/>
    </xf>
    <xf numFmtId="0" fontId="76" fillId="33" borderId="30" xfId="0" applyFont="1" applyFill="1" applyBorder="1" applyAlignment="1">
      <alignment horizontal="center" vertical="center"/>
    </xf>
    <xf numFmtId="0" fontId="58" fillId="33" borderId="35" xfId="0" applyFont="1" applyFill="1" applyBorder="1" applyAlignment="1">
      <alignment horizontal="center"/>
    </xf>
    <xf numFmtId="0" fontId="58" fillId="33" borderId="32" xfId="0" applyFont="1" applyFill="1" applyBorder="1"/>
    <xf numFmtId="0" fontId="58" fillId="33" borderId="32" xfId="0" applyFont="1" applyFill="1" applyBorder="1" applyAlignment="1">
      <alignment horizontal="center"/>
    </xf>
    <xf numFmtId="166" fontId="58" fillId="33" borderId="32" xfId="39" applyFont="1" applyFill="1" applyBorder="1" applyAlignment="1">
      <alignment horizontal="left"/>
    </xf>
    <xf numFmtId="43" fontId="58" fillId="33" borderId="32" xfId="0" applyNumberFormat="1" applyFont="1" applyFill="1" applyBorder="1"/>
    <xf numFmtId="166" fontId="58" fillId="33" borderId="32" xfId="39" applyFont="1" applyFill="1" applyBorder="1"/>
    <xf numFmtId="43" fontId="58" fillId="33" borderId="33" xfId="0" applyNumberFormat="1" applyFont="1" applyFill="1" applyBorder="1"/>
    <xf numFmtId="0" fontId="58" fillId="33" borderId="51" xfId="0" applyFont="1" applyFill="1" applyBorder="1" applyAlignment="1">
      <alignment horizontal="center"/>
    </xf>
    <xf numFmtId="0" fontId="58" fillId="33" borderId="15" xfId="0" applyFont="1" applyFill="1" applyBorder="1"/>
    <xf numFmtId="0" fontId="58" fillId="33" borderId="15" xfId="0" applyFont="1" applyFill="1" applyBorder="1" applyAlignment="1">
      <alignment horizontal="center"/>
    </xf>
    <xf numFmtId="43" fontId="58" fillId="33" borderId="15" xfId="0" applyNumberFormat="1" applyFont="1" applyFill="1" applyBorder="1"/>
    <xf numFmtId="166" fontId="58" fillId="33" borderId="15" xfId="39" applyFont="1" applyFill="1" applyBorder="1"/>
    <xf numFmtId="43" fontId="58" fillId="33" borderId="47" xfId="0" applyNumberFormat="1" applyFont="1" applyFill="1" applyBorder="1"/>
    <xf numFmtId="0" fontId="58" fillId="33" borderId="40" xfId="0" applyFont="1" applyFill="1" applyBorder="1" applyAlignment="1">
      <alignment horizontal="center"/>
    </xf>
    <xf numFmtId="0" fontId="58" fillId="33" borderId="41" xfId="0" applyFont="1" applyFill="1" applyBorder="1"/>
    <xf numFmtId="43" fontId="58" fillId="33" borderId="41" xfId="0" applyNumberFormat="1" applyFont="1" applyFill="1" applyBorder="1"/>
    <xf numFmtId="43" fontId="58" fillId="33" borderId="55" xfId="0" applyNumberFormat="1" applyFont="1" applyFill="1" applyBorder="1"/>
    <xf numFmtId="0" fontId="58" fillId="33" borderId="54" xfId="0" applyFont="1" applyFill="1" applyBorder="1" applyAlignment="1">
      <alignment horizontal="center"/>
    </xf>
    <xf numFmtId="0" fontId="58" fillId="33" borderId="34" xfId="0" applyFont="1" applyFill="1" applyBorder="1"/>
    <xf numFmtId="0" fontId="80" fillId="34" borderId="9" xfId="0" applyFont="1" applyFill="1" applyBorder="1" applyAlignment="1">
      <alignment horizontal="center"/>
    </xf>
    <xf numFmtId="3" fontId="80" fillId="34" borderId="9" xfId="0" applyNumberFormat="1" applyFont="1" applyFill="1" applyBorder="1" applyAlignment="1">
      <alignment horizontal="center"/>
    </xf>
    <xf numFmtId="0" fontId="76" fillId="34" borderId="9" xfId="0" applyFont="1" applyFill="1" applyBorder="1" applyAlignment="1">
      <alignment horizontal="center"/>
    </xf>
    <xf numFmtId="9" fontId="76" fillId="34" borderId="9" xfId="90" applyFont="1" applyFill="1" applyBorder="1" applyAlignment="1">
      <alignment horizontal="center"/>
    </xf>
    <xf numFmtId="0" fontId="38" fillId="34" borderId="9" xfId="0" applyFont="1" applyFill="1" applyBorder="1" applyAlignment="1">
      <alignment horizontal="center"/>
    </xf>
    <xf numFmtId="0" fontId="38" fillId="34" borderId="9" xfId="0" applyFont="1" applyFill="1" applyBorder="1"/>
    <xf numFmtId="166" fontId="37" fillId="34" borderId="9" xfId="39" applyFont="1" applyFill="1" applyBorder="1"/>
    <xf numFmtId="166" fontId="38" fillId="34" borderId="9" xfId="39" applyFont="1" applyFill="1" applyBorder="1" applyAlignment="1">
      <alignment horizontal="center"/>
    </xf>
    <xf numFmtId="166" fontId="58" fillId="34" borderId="9" xfId="39" applyFont="1" applyFill="1" applyBorder="1" applyAlignment="1">
      <alignment horizontal="center"/>
    </xf>
    <xf numFmtId="170" fontId="96" fillId="34" borderId="9" xfId="90" applyNumberFormat="1" applyFont="1" applyFill="1" applyBorder="1"/>
    <xf numFmtId="166" fontId="38" fillId="34" borderId="9" xfId="39" applyFont="1" applyFill="1" applyBorder="1"/>
    <xf numFmtId="170" fontId="38" fillId="34" borderId="9" xfId="90" applyNumberFormat="1" applyFont="1" applyFill="1" applyBorder="1"/>
    <xf numFmtId="166" fontId="26" fillId="34" borderId="9" xfId="39" applyFont="1" applyFill="1" applyBorder="1"/>
    <xf numFmtId="3" fontId="38" fillId="34" borderId="9" xfId="0" applyNumberFormat="1" applyFont="1" applyFill="1" applyBorder="1"/>
    <xf numFmtId="0" fontId="51" fillId="33" borderId="64" xfId="0" applyFont="1" applyFill="1" applyBorder="1"/>
    <xf numFmtId="0" fontId="51" fillId="33" borderId="25" xfId="0" applyFont="1" applyFill="1" applyBorder="1" applyAlignment="1">
      <alignment horizontal="center"/>
    </xf>
    <xf numFmtId="0" fontId="51" fillId="33" borderId="28" xfId="0" applyFont="1" applyFill="1" applyBorder="1" applyAlignment="1">
      <alignment horizontal="center" vertical="center" wrapText="1"/>
    </xf>
    <xf numFmtId="0" fontId="51" fillId="33" borderId="17" xfId="0" applyFont="1" applyFill="1" applyBorder="1" applyAlignment="1">
      <alignment horizontal="center" vertical="center" wrapText="1"/>
    </xf>
    <xf numFmtId="0" fontId="51" fillId="33" borderId="15" xfId="0" applyFont="1" applyFill="1" applyBorder="1" applyAlignment="1">
      <alignment horizontal="center" vertical="center"/>
    </xf>
    <xf numFmtId="0" fontId="51" fillId="33" borderId="18" xfId="0" applyFont="1" applyFill="1" applyBorder="1" applyAlignment="1">
      <alignment horizontal="center" vertical="center"/>
    </xf>
    <xf numFmtId="0" fontId="37" fillId="33" borderId="58" xfId="0" applyFont="1" applyFill="1" applyBorder="1" applyAlignment="1">
      <alignment horizontal="center" vertical="center"/>
    </xf>
    <xf numFmtId="0" fontId="89" fillId="33" borderId="58" xfId="0" applyFont="1" applyFill="1" applyBorder="1" applyAlignment="1">
      <alignment horizontal="center" vertical="center"/>
    </xf>
    <xf numFmtId="49" fontId="6" fillId="0" borderId="9" xfId="85" applyNumberFormat="1" applyFont="1" applyBorder="1" applyAlignment="1">
      <alignment horizontal="center"/>
    </xf>
    <xf numFmtId="49" fontId="26" fillId="0" borderId="17" xfId="85" applyNumberFormat="1" applyFont="1" applyBorder="1" applyAlignment="1">
      <alignment horizontal="center"/>
    </xf>
    <xf numFmtId="166" fontId="37" fillId="0" borderId="9" xfId="39" applyFont="1" applyBorder="1"/>
    <xf numFmtId="0" fontId="51" fillId="33" borderId="37" xfId="0" applyFont="1" applyFill="1" applyBorder="1" applyAlignment="1">
      <alignment horizontal="center"/>
    </xf>
    <xf numFmtId="0" fontId="51" fillId="33" borderId="38" xfId="0" applyFont="1" applyFill="1" applyBorder="1" applyAlignment="1">
      <alignment horizontal="center"/>
    </xf>
    <xf numFmtId="0" fontId="51" fillId="33" borderId="34" xfId="0" applyFont="1" applyFill="1" applyBorder="1" applyAlignment="1">
      <alignment wrapText="1"/>
    </xf>
    <xf numFmtId="0" fontId="51" fillId="33" borderId="34" xfId="0" applyFont="1" applyFill="1" applyBorder="1" applyAlignment="1">
      <alignment vertical="center"/>
    </xf>
    <xf numFmtId="0" fontId="51" fillId="33" borderId="34" xfId="0" applyFont="1" applyFill="1" applyBorder="1" applyAlignment="1">
      <alignment vertical="center" wrapText="1"/>
    </xf>
    <xf numFmtId="0" fontId="51" fillId="33" borderId="39" xfId="0" applyFont="1" applyFill="1" applyBorder="1" applyAlignment="1">
      <alignment wrapText="1"/>
    </xf>
    <xf numFmtId="43" fontId="92" fillId="0" borderId="37" xfId="0" applyNumberFormat="1" applyFont="1" applyBorder="1" applyAlignment="1">
      <alignment horizontal="center"/>
    </xf>
    <xf numFmtId="0" fontId="92" fillId="40" borderId="49" xfId="0" applyFont="1" applyFill="1" applyBorder="1"/>
    <xf numFmtId="0" fontId="92" fillId="40" borderId="52" xfId="0" applyFont="1" applyFill="1" applyBorder="1"/>
    <xf numFmtId="191" fontId="48" fillId="0" borderId="0" xfId="0" applyNumberFormat="1" applyFont="1" applyAlignment="1">
      <alignment horizontal="center"/>
    </xf>
    <xf numFmtId="0" fontId="37" fillId="33" borderId="45" xfId="0" applyFont="1" applyFill="1" applyBorder="1" applyAlignment="1">
      <alignment horizontal="center" vertical="center"/>
    </xf>
    <xf numFmtId="0" fontId="48" fillId="0" borderId="49" xfId="0" applyFont="1" applyBorder="1" applyAlignment="1">
      <alignment horizontal="center"/>
    </xf>
    <xf numFmtId="0" fontId="58" fillId="33" borderId="49" xfId="0" applyFont="1" applyFill="1" applyBorder="1" applyAlignment="1">
      <alignment horizontal="center"/>
    </xf>
    <xf numFmtId="0" fontId="48" fillId="0" borderId="59" xfId="0" applyFont="1" applyBorder="1" applyAlignment="1">
      <alignment horizontal="center"/>
    </xf>
    <xf numFmtId="0" fontId="48" fillId="0" borderId="70" xfId="0" applyFont="1" applyBorder="1" applyAlignment="1">
      <alignment horizontal="center"/>
    </xf>
    <xf numFmtId="0" fontId="58" fillId="33" borderId="70" xfId="0" applyFont="1" applyFill="1" applyBorder="1" applyAlignment="1">
      <alignment horizontal="center"/>
    </xf>
    <xf numFmtId="0" fontId="48" fillId="0" borderId="71" xfId="0" applyFont="1" applyBorder="1" applyAlignment="1">
      <alignment horizontal="center"/>
    </xf>
    <xf numFmtId="0" fontId="89" fillId="33" borderId="46" xfId="0" applyFont="1" applyFill="1" applyBorder="1" applyAlignment="1">
      <alignment horizontal="center" vertical="center"/>
    </xf>
    <xf numFmtId="0" fontId="48" fillId="0" borderId="13" xfId="0" applyFont="1" applyBorder="1" applyAlignment="1">
      <alignment wrapText="1"/>
    </xf>
    <xf numFmtId="0" fontId="48" fillId="0" borderId="20" xfId="0" applyFont="1" applyBorder="1" applyAlignment="1">
      <alignment wrapText="1"/>
    </xf>
    <xf numFmtId="0" fontId="58" fillId="33" borderId="20" xfId="0" applyFont="1" applyFill="1" applyBorder="1" applyAlignment="1">
      <alignment wrapText="1"/>
    </xf>
    <xf numFmtId="0" fontId="48" fillId="0" borderId="77" xfId="0" applyFont="1" applyBorder="1" applyAlignment="1">
      <alignment wrapText="1"/>
    </xf>
    <xf numFmtId="0" fontId="48" fillId="0" borderId="73" xfId="0" applyFont="1" applyBorder="1"/>
    <xf numFmtId="0" fontId="48" fillId="0" borderId="70" xfId="0" applyFont="1" applyBorder="1"/>
    <xf numFmtId="0" fontId="58" fillId="33" borderId="70" xfId="0" applyFont="1" applyFill="1" applyBorder="1"/>
    <xf numFmtId="0" fontId="48" fillId="0" borderId="71" xfId="0" applyFont="1" applyBorder="1"/>
    <xf numFmtId="0" fontId="48" fillId="0" borderId="13" xfId="0" applyFont="1" applyBorder="1"/>
    <xf numFmtId="0" fontId="48" fillId="0" borderId="20" xfId="0" applyFont="1" applyBorder="1"/>
    <xf numFmtId="0" fontId="58" fillId="33" borderId="20" xfId="0" applyFont="1" applyFill="1" applyBorder="1"/>
    <xf numFmtId="0" fontId="48" fillId="0" borderId="77" xfId="0" applyFont="1" applyBorder="1"/>
    <xf numFmtId="166" fontId="48" fillId="0" borderId="73" xfId="39" applyFont="1" applyBorder="1"/>
    <xf numFmtId="166" fontId="48" fillId="0" borderId="70" xfId="39" applyFont="1" applyBorder="1"/>
    <xf numFmtId="166" fontId="58" fillId="33" borderId="70" xfId="39" applyFont="1" applyFill="1" applyBorder="1"/>
    <xf numFmtId="166" fontId="48" fillId="0" borderId="13" xfId="39" applyFont="1" applyBorder="1"/>
    <xf numFmtId="166" fontId="48" fillId="0" borderId="20" xfId="39" applyFont="1" applyBorder="1"/>
    <xf numFmtId="166" fontId="58" fillId="33" borderId="20" xfId="39" applyFont="1" applyFill="1" applyBorder="1"/>
    <xf numFmtId="0" fontId="97" fillId="0" borderId="0" xfId="0" applyFont="1" applyAlignment="1">
      <alignment horizontal="left"/>
    </xf>
    <xf numFmtId="0" fontId="8" fillId="40" borderId="9" xfId="0" applyFont="1" applyFill="1" applyBorder="1" applyAlignment="1">
      <alignment horizontal="center"/>
    </xf>
    <xf numFmtId="49" fontId="8" fillId="40" borderId="37" xfId="0" applyNumberFormat="1" applyFont="1" applyFill="1" applyBorder="1" applyAlignment="1">
      <alignment horizontal="center"/>
    </xf>
    <xf numFmtId="166" fontId="26" fillId="40" borderId="9" xfId="39" applyFont="1" applyFill="1" applyBorder="1" applyAlignment="1">
      <alignment horizontal="center"/>
    </xf>
    <xf numFmtId="166" fontId="26" fillId="0" borderId="9" xfId="39" applyFont="1" applyFill="1" applyBorder="1"/>
    <xf numFmtId="166" fontId="38" fillId="34" borderId="9" xfId="0" applyNumberFormat="1" applyFont="1" applyFill="1" applyBorder="1"/>
    <xf numFmtId="0" fontId="51" fillId="33" borderId="25" xfId="0" applyFont="1" applyFill="1" applyBorder="1"/>
    <xf numFmtId="0" fontId="38" fillId="33" borderId="9" xfId="0" applyFont="1" applyFill="1" applyBorder="1" applyAlignment="1">
      <alignment wrapText="1"/>
    </xf>
    <xf numFmtId="166" fontId="58" fillId="33" borderId="9" xfId="39" applyFont="1" applyFill="1" applyBorder="1" applyAlignment="1">
      <alignment horizontal="left"/>
    </xf>
    <xf numFmtId="43" fontId="58" fillId="33" borderId="9" xfId="0" applyNumberFormat="1" applyFont="1" applyFill="1" applyBorder="1"/>
    <xf numFmtId="43" fontId="58" fillId="33" borderId="30" xfId="0" applyNumberFormat="1" applyFont="1" applyFill="1" applyBorder="1"/>
    <xf numFmtId="0" fontId="58" fillId="33" borderId="25" xfId="0" applyFont="1" applyFill="1" applyBorder="1"/>
    <xf numFmtId="0" fontId="58" fillId="33" borderId="9" xfId="0" applyFont="1" applyFill="1" applyBorder="1" applyAlignment="1">
      <alignment horizontal="left"/>
    </xf>
    <xf numFmtId="0" fontId="0" fillId="40" borderId="0" xfId="0" applyFill="1"/>
    <xf numFmtId="0" fontId="99" fillId="0" borderId="0" xfId="0" applyFont="1"/>
    <xf numFmtId="0" fontId="99" fillId="0" borderId="0" xfId="85" applyFont="1" applyAlignment="1">
      <alignment horizontal="left"/>
    </xf>
    <xf numFmtId="0" fontId="100" fillId="0" borderId="0" xfId="85" applyFont="1" applyAlignment="1">
      <alignment horizontal="center"/>
    </xf>
    <xf numFmtId="0" fontId="99" fillId="0" borderId="0" xfId="85" applyFont="1"/>
    <xf numFmtId="0" fontId="37" fillId="0" borderId="0" xfId="0" applyFont="1"/>
    <xf numFmtId="0" fontId="51" fillId="33" borderId="36" xfId="0" applyFont="1" applyFill="1" applyBorder="1"/>
    <xf numFmtId="0" fontId="48" fillId="0" borderId="45" xfId="0" applyFont="1" applyBorder="1"/>
    <xf numFmtId="0" fontId="48" fillId="0" borderId="46" xfId="0" applyFont="1" applyBorder="1"/>
    <xf numFmtId="0" fontId="48" fillId="0" borderId="46" xfId="0" applyFont="1" applyBorder="1" applyAlignment="1">
      <alignment horizontal="center"/>
    </xf>
    <xf numFmtId="0" fontId="48" fillId="0" borderId="74" xfId="0" applyFont="1" applyBorder="1" applyAlignment="1">
      <alignment horizontal="center"/>
    </xf>
    <xf numFmtId="0" fontId="76" fillId="0" borderId="46" xfId="0" applyFont="1" applyBorder="1" applyAlignment="1">
      <alignment horizontal="center"/>
    </xf>
    <xf numFmtId="0" fontId="48" fillId="0" borderId="74" xfId="0" applyFont="1" applyBorder="1"/>
    <xf numFmtId="9" fontId="80" fillId="34" borderId="9" xfId="90" applyFont="1" applyFill="1" applyBorder="1" applyAlignment="1">
      <alignment horizontal="center"/>
    </xf>
    <xf numFmtId="166" fontId="58" fillId="34" borderId="9" xfId="39" applyFont="1" applyFill="1" applyBorder="1" applyAlignment="1">
      <alignment horizontal="right"/>
    </xf>
    <xf numFmtId="49" fontId="54" fillId="33" borderId="15" xfId="0" applyNumberFormat="1" applyFont="1" applyFill="1" applyBorder="1" applyAlignment="1">
      <alignment horizontal="center" vertical="center" wrapText="1"/>
    </xf>
    <xf numFmtId="0" fontId="51" fillId="40" borderId="70" xfId="0" applyFont="1" applyFill="1" applyBorder="1" applyAlignment="1">
      <alignment wrapText="1"/>
    </xf>
    <xf numFmtId="0" fontId="51" fillId="40" borderId="71" xfId="0" applyFont="1" applyFill="1" applyBorder="1" applyAlignment="1">
      <alignment wrapText="1"/>
    </xf>
    <xf numFmtId="166" fontId="51" fillId="0" borderId="9" xfId="39" applyFont="1" applyBorder="1" applyAlignment="1"/>
    <xf numFmtId="166" fontId="51" fillId="0" borderId="9" xfId="39" applyFont="1" applyBorder="1"/>
    <xf numFmtId="43" fontId="48" fillId="0" borderId="0" xfId="0" applyNumberFormat="1" applyFont="1"/>
    <xf numFmtId="0" fontId="86" fillId="0" borderId="0" xfId="0" applyFont="1"/>
    <xf numFmtId="0" fontId="101" fillId="0" borderId="0" xfId="0" applyFont="1"/>
    <xf numFmtId="43" fontId="0" fillId="0" borderId="0" xfId="0" applyNumberFormat="1"/>
    <xf numFmtId="3" fontId="78" fillId="33" borderId="37" xfId="0" applyNumberFormat="1" applyFont="1" applyFill="1" applyBorder="1" applyAlignment="1">
      <alignment horizontal="center" vertical="center"/>
    </xf>
    <xf numFmtId="3" fontId="78" fillId="33" borderId="9" xfId="0" applyNumberFormat="1" applyFont="1" applyFill="1" applyBorder="1" applyAlignment="1">
      <alignment horizontal="center" vertical="center"/>
    </xf>
    <xf numFmtId="0" fontId="49" fillId="0" borderId="9" xfId="0" applyFont="1" applyBorder="1"/>
    <xf numFmtId="0" fontId="37" fillId="33" borderId="58" xfId="0" applyFont="1" applyFill="1" applyBorder="1" applyAlignment="1">
      <alignment horizontal="center" vertical="center" wrapText="1"/>
    </xf>
    <xf numFmtId="49" fontId="92" fillId="0" borderId="36" xfId="0" applyNumberFormat="1" applyFont="1" applyBorder="1"/>
    <xf numFmtId="0" fontId="37" fillId="33" borderId="45" xfId="0" applyFont="1" applyFill="1" applyBorder="1" applyAlignment="1">
      <alignment horizontal="center" vertical="center" wrapText="1"/>
    </xf>
    <xf numFmtId="0" fontId="51" fillId="34" borderId="13" xfId="0" applyFont="1" applyFill="1" applyBorder="1" applyAlignment="1">
      <alignment wrapText="1"/>
    </xf>
    <xf numFmtId="0" fontId="48" fillId="34" borderId="9" xfId="0" applyFont="1" applyFill="1" applyBorder="1" applyAlignment="1">
      <alignment wrapText="1"/>
    </xf>
    <xf numFmtId="166" fontId="0" fillId="40" borderId="0" xfId="39" applyFont="1" applyFill="1"/>
    <xf numFmtId="166" fontId="48" fillId="40" borderId="37" xfId="39" applyFont="1" applyFill="1" applyBorder="1"/>
    <xf numFmtId="166" fontId="48" fillId="40" borderId="9" xfId="39" applyFont="1" applyFill="1" applyBorder="1"/>
    <xf numFmtId="166" fontId="48" fillId="40" borderId="17" xfId="39" applyFont="1" applyFill="1" applyBorder="1"/>
    <xf numFmtId="166" fontId="48" fillId="34" borderId="9" xfId="39" applyFont="1" applyFill="1" applyBorder="1"/>
    <xf numFmtId="166" fontId="51" fillId="40" borderId="17" xfId="39" applyFont="1" applyFill="1" applyBorder="1"/>
    <xf numFmtId="0" fontId="92" fillId="0" borderId="0" xfId="0" applyFont="1" applyAlignment="1">
      <alignment horizontal="center"/>
    </xf>
    <xf numFmtId="0" fontId="91" fillId="0" borderId="0" xfId="0" applyFont="1"/>
    <xf numFmtId="0" fontId="51" fillId="33" borderId="58" xfId="0" applyFont="1" applyFill="1" applyBorder="1" applyAlignment="1">
      <alignment horizontal="center" vertical="center" wrapText="1"/>
    </xf>
    <xf numFmtId="0" fontId="51" fillId="33" borderId="46" xfId="0" applyFont="1" applyFill="1" applyBorder="1" applyAlignment="1">
      <alignment horizontal="center" vertical="center" wrapText="1"/>
    </xf>
    <xf numFmtId="0" fontId="91" fillId="33" borderId="58" xfId="0" applyFont="1" applyFill="1" applyBorder="1" applyAlignment="1">
      <alignment horizontal="center" vertical="center"/>
    </xf>
    <xf numFmtId="0" fontId="91" fillId="33" borderId="45" xfId="0" applyFont="1" applyFill="1" applyBorder="1" applyAlignment="1">
      <alignment horizontal="center" vertical="center" wrapText="1"/>
    </xf>
    <xf numFmtId="0" fontId="51" fillId="33" borderId="45" xfId="0" applyFont="1" applyFill="1" applyBorder="1" applyAlignment="1">
      <alignment horizontal="center" vertical="center"/>
    </xf>
    <xf numFmtId="49" fontId="48" fillId="0" borderId="37" xfId="0" applyNumberFormat="1" applyFont="1" applyBorder="1"/>
    <xf numFmtId="49" fontId="48" fillId="0" borderId="9" xfId="0" applyNumberFormat="1" applyFont="1" applyBorder="1"/>
    <xf numFmtId="0" fontId="51" fillId="34" borderId="25" xfId="0" applyFont="1" applyFill="1" applyBorder="1" applyAlignment="1">
      <alignment horizontal="center"/>
    </xf>
    <xf numFmtId="49" fontId="51" fillId="34" borderId="9" xfId="0" applyNumberFormat="1" applyFont="1" applyFill="1" applyBorder="1"/>
    <xf numFmtId="0" fontId="51" fillId="34" borderId="9" xfId="0" applyFont="1" applyFill="1" applyBorder="1" applyAlignment="1">
      <alignment horizontal="center"/>
    </xf>
    <xf numFmtId="0" fontId="51" fillId="34" borderId="21" xfId="0" applyFont="1" applyFill="1" applyBorder="1" applyAlignment="1">
      <alignment wrapText="1"/>
    </xf>
    <xf numFmtId="0" fontId="51" fillId="34" borderId="0" xfId="0" applyFont="1" applyFill="1"/>
    <xf numFmtId="0" fontId="51" fillId="34" borderId="21" xfId="0" applyFont="1" applyFill="1" applyBorder="1"/>
    <xf numFmtId="49" fontId="48" fillId="0" borderId="9" xfId="85" applyNumberFormat="1" applyFont="1" applyBorder="1" applyAlignment="1">
      <alignment horizontal="center"/>
    </xf>
    <xf numFmtId="0" fontId="51" fillId="34" borderId="36" xfId="0" applyFont="1" applyFill="1" applyBorder="1" applyAlignment="1">
      <alignment horizontal="center"/>
    </xf>
    <xf numFmtId="49" fontId="51" fillId="34" borderId="37" xfId="0" applyNumberFormat="1" applyFont="1" applyFill="1" applyBorder="1"/>
    <xf numFmtId="0" fontId="78" fillId="40" borderId="9" xfId="0" applyFont="1" applyFill="1" applyBorder="1" applyAlignment="1">
      <alignment horizontal="left" vertical="center" wrapText="1"/>
    </xf>
    <xf numFmtId="0" fontId="51" fillId="40" borderId="17" xfId="0" applyFont="1" applyFill="1" applyBorder="1"/>
    <xf numFmtId="0" fontId="51" fillId="40" borderId="9" xfId="0" applyFont="1" applyFill="1" applyBorder="1"/>
    <xf numFmtId="49" fontId="48" fillId="34" borderId="9" xfId="0" applyNumberFormat="1" applyFont="1" applyFill="1" applyBorder="1"/>
    <xf numFmtId="0" fontId="51" fillId="34" borderId="9" xfId="39" applyNumberFormat="1" applyFont="1" applyFill="1" applyBorder="1"/>
    <xf numFmtId="0" fontId="48" fillId="34" borderId="9" xfId="39" applyNumberFormat="1" applyFont="1" applyFill="1" applyBorder="1"/>
    <xf numFmtId="0" fontId="48" fillId="34" borderId="25" xfId="0" applyFont="1" applyFill="1" applyBorder="1" applyAlignment="1">
      <alignment horizontal="center"/>
    </xf>
    <xf numFmtId="0" fontId="48" fillId="40" borderId="37" xfId="85" applyFont="1" applyFill="1" applyBorder="1" applyAlignment="1">
      <alignment horizontal="left" vertical="center" wrapText="1"/>
    </xf>
    <xf numFmtId="0" fontId="48" fillId="40" borderId="9" xfId="85" applyFont="1" applyFill="1" applyBorder="1" applyAlignment="1">
      <alignment horizontal="left" vertical="center" wrapText="1"/>
    </xf>
    <xf numFmtId="0" fontId="26" fillId="40" borderId="9" xfId="0" applyFont="1" applyFill="1" applyBorder="1" applyAlignment="1">
      <alignment horizontal="left" vertical="center" wrapText="1"/>
    </xf>
    <xf numFmtId="166" fontId="48" fillId="0" borderId="30" xfId="0" applyNumberFormat="1" applyFont="1" applyBorder="1" applyAlignment="1">
      <alignment horizontal="right"/>
    </xf>
    <xf numFmtId="192" fontId="51" fillId="34" borderId="9" xfId="39" applyNumberFormat="1" applyFont="1" applyFill="1" applyBorder="1" applyAlignment="1">
      <alignment horizontal="left"/>
    </xf>
    <xf numFmtId="9" fontId="48" fillId="40" borderId="17" xfId="90" applyFont="1" applyFill="1" applyBorder="1" applyAlignment="1"/>
    <xf numFmtId="0" fontId="92" fillId="0" borderId="17" xfId="0" applyFont="1" applyBorder="1"/>
    <xf numFmtId="43" fontId="92" fillId="0" borderId="15" xfId="0" applyNumberFormat="1" applyFont="1" applyBorder="1" applyAlignment="1">
      <alignment horizontal="center"/>
    </xf>
    <xf numFmtId="49" fontId="102" fillId="33" borderId="9" xfId="0" applyNumberFormat="1" applyFont="1" applyFill="1" applyBorder="1"/>
    <xf numFmtId="0" fontId="102" fillId="33" borderId="9" xfId="0" applyFont="1" applyFill="1" applyBorder="1"/>
    <xf numFmtId="43" fontId="102" fillId="33" borderId="9" xfId="0" applyNumberFormat="1" applyFont="1" applyFill="1" applyBorder="1" applyAlignment="1">
      <alignment horizontal="center"/>
    </xf>
    <xf numFmtId="0" fontId="51" fillId="34" borderId="9" xfId="39" applyNumberFormat="1" applyFont="1" applyFill="1" applyBorder="1" applyAlignment="1">
      <alignment horizontal="center"/>
    </xf>
    <xf numFmtId="0" fontId="6" fillId="40" borderId="9" xfId="137" applyFont="1" applyFill="1" applyBorder="1" applyAlignment="1">
      <alignment horizontal="center"/>
    </xf>
    <xf numFmtId="166" fontId="0" fillId="40" borderId="9" xfId="39" applyFont="1" applyFill="1" applyBorder="1"/>
    <xf numFmtId="0" fontId="91" fillId="34" borderId="9" xfId="0" applyFont="1" applyFill="1" applyBorder="1"/>
    <xf numFmtId="0" fontId="50" fillId="34" borderId="9" xfId="137" applyFont="1" applyFill="1" applyBorder="1" applyAlignment="1">
      <alignment horizontal="center"/>
    </xf>
    <xf numFmtId="0" fontId="89" fillId="34" borderId="9" xfId="0" applyFont="1" applyFill="1" applyBorder="1"/>
    <xf numFmtId="166" fontId="89" fillId="34" borderId="9" xfId="39" applyFont="1" applyFill="1" applyBorder="1"/>
    <xf numFmtId="0" fontId="91" fillId="40" borderId="9" xfId="0" applyFont="1" applyFill="1" applyBorder="1"/>
    <xf numFmtId="166" fontId="89" fillId="40" borderId="9" xfId="39" applyFont="1" applyFill="1" applyBorder="1"/>
    <xf numFmtId="166" fontId="1" fillId="40" borderId="9" xfId="39" applyFont="1" applyFill="1" applyBorder="1"/>
    <xf numFmtId="166" fontId="48" fillId="0" borderId="63" xfId="39" applyFont="1" applyBorder="1"/>
    <xf numFmtId="0" fontId="51" fillId="40" borderId="73" xfId="0" applyFont="1" applyFill="1" applyBorder="1" applyAlignment="1">
      <alignment wrapText="1"/>
    </xf>
    <xf numFmtId="49" fontId="48" fillId="0" borderId="73" xfId="0" applyNumberFormat="1" applyFont="1" applyBorder="1" applyAlignment="1">
      <alignment horizontal="center"/>
    </xf>
    <xf numFmtId="49" fontId="26" fillId="0" borderId="9" xfId="0" applyNumberFormat="1" applyFont="1" applyBorder="1"/>
    <xf numFmtId="49" fontId="38" fillId="33" borderId="9" xfId="0" applyNumberFormat="1" applyFont="1" applyFill="1" applyBorder="1"/>
    <xf numFmtId="49" fontId="26" fillId="0" borderId="34" xfId="0" applyNumberFormat="1" applyFont="1" applyBorder="1"/>
    <xf numFmtId="49" fontId="26" fillId="33" borderId="25" xfId="0" applyNumberFormat="1" applyFont="1" applyFill="1" applyBorder="1" applyAlignment="1">
      <alignment horizontal="center" vertical="center"/>
    </xf>
    <xf numFmtId="49" fontId="26" fillId="33" borderId="30" xfId="0" applyNumberFormat="1" applyFont="1" applyFill="1" applyBorder="1" applyAlignment="1">
      <alignment horizontal="center" vertical="center"/>
    </xf>
    <xf numFmtId="3" fontId="78" fillId="33" borderId="36" xfId="0" applyNumberFormat="1" applyFont="1" applyFill="1" applyBorder="1" applyAlignment="1">
      <alignment horizontal="center" vertical="center"/>
    </xf>
    <xf numFmtId="3" fontId="78" fillId="33" borderId="38" xfId="0" applyNumberFormat="1" applyFont="1" applyFill="1" applyBorder="1" applyAlignment="1">
      <alignment horizontal="center" vertical="center"/>
    </xf>
    <xf numFmtId="3" fontId="78" fillId="33" borderId="30" xfId="0" applyNumberFormat="1" applyFont="1" applyFill="1" applyBorder="1" applyAlignment="1">
      <alignment horizontal="center" vertical="center"/>
    </xf>
    <xf numFmtId="49" fontId="26" fillId="33" borderId="36" xfId="0" applyNumberFormat="1" applyFont="1" applyFill="1" applyBorder="1" applyAlignment="1">
      <alignment horizontal="center" vertical="center"/>
    </xf>
    <xf numFmtId="49" fontId="26" fillId="33" borderId="37" xfId="0" applyNumberFormat="1" applyFont="1" applyFill="1" applyBorder="1" applyAlignment="1">
      <alignment horizontal="center" vertical="center"/>
    </xf>
    <xf numFmtId="49" fontId="26" fillId="33" borderId="38" xfId="0" applyNumberFormat="1" applyFont="1" applyFill="1" applyBorder="1" applyAlignment="1">
      <alignment horizontal="center" vertical="center"/>
    </xf>
    <xf numFmtId="0" fontId="0" fillId="0" borderId="41" xfId="0" applyBorder="1"/>
    <xf numFmtId="3" fontId="89" fillId="0" borderId="37" xfId="0" applyNumberFormat="1" applyFont="1" applyBorder="1"/>
    <xf numFmtId="167" fontId="48" fillId="40" borderId="37" xfId="0" applyNumberFormat="1" applyFont="1" applyFill="1" applyBorder="1" applyAlignment="1">
      <alignment horizontal="center" vertical="center"/>
    </xf>
    <xf numFmtId="49" fontId="26" fillId="33" borderId="40" xfId="0" applyNumberFormat="1" applyFont="1" applyFill="1" applyBorder="1" applyAlignment="1">
      <alignment horizontal="center" vertical="center"/>
    </xf>
    <xf numFmtId="49" fontId="26" fillId="33" borderId="41" xfId="0" applyNumberFormat="1" applyFont="1" applyFill="1" applyBorder="1" applyAlignment="1">
      <alignment horizontal="center" vertical="center"/>
    </xf>
    <xf numFmtId="49" fontId="26" fillId="33" borderId="55" xfId="0" applyNumberFormat="1" applyFont="1" applyFill="1" applyBorder="1" applyAlignment="1">
      <alignment horizontal="center" vertical="center"/>
    </xf>
    <xf numFmtId="3" fontId="80" fillId="34" borderId="25" xfId="0" applyNumberFormat="1" applyFont="1" applyFill="1" applyBorder="1" applyAlignment="1">
      <alignment horizontal="center"/>
    </xf>
    <xf numFmtId="3" fontId="58" fillId="34" borderId="25" xfId="0" applyNumberFormat="1" applyFont="1" applyFill="1" applyBorder="1" applyAlignment="1">
      <alignment horizontal="center"/>
    </xf>
    <xf numFmtId="166" fontId="62" fillId="40" borderId="25" xfId="39" applyFont="1" applyFill="1" applyBorder="1" applyAlignment="1">
      <alignment horizontal="center"/>
    </xf>
    <xf numFmtId="166" fontId="58" fillId="34" borderId="25" xfId="39" applyFont="1" applyFill="1" applyBorder="1" applyAlignment="1">
      <alignment horizontal="center"/>
    </xf>
    <xf numFmtId="3" fontId="76" fillId="34" borderId="25" xfId="0" applyNumberFormat="1" applyFont="1" applyFill="1" applyBorder="1" applyAlignment="1">
      <alignment horizontal="center"/>
    </xf>
    <xf numFmtId="3" fontId="51" fillId="40" borderId="25" xfId="0" applyNumberFormat="1" applyFont="1" applyFill="1" applyBorder="1" applyAlignment="1">
      <alignment horizontal="center"/>
    </xf>
    <xf numFmtId="168" fontId="49" fillId="0" borderId="25" xfId="0" applyNumberFormat="1" applyFont="1" applyBorder="1" applyAlignment="1">
      <alignment horizontal="center"/>
    </xf>
    <xf numFmtId="166" fontId="38" fillId="34" borderId="25" xfId="39" applyFont="1" applyFill="1" applyBorder="1" applyAlignment="1">
      <alignment horizontal="center"/>
    </xf>
    <xf numFmtId="166" fontId="26" fillId="0" borderId="25" xfId="39" applyFont="1" applyBorder="1" applyAlignment="1">
      <alignment horizontal="center"/>
    </xf>
    <xf numFmtId="166" fontId="26" fillId="0" borderId="25" xfId="39" applyFont="1" applyFill="1" applyBorder="1" applyAlignment="1">
      <alignment horizontal="center"/>
    </xf>
    <xf numFmtId="0" fontId="52" fillId="0" borderId="20" xfId="0" applyFont="1" applyBorder="1" applyAlignment="1">
      <alignment horizontal="center"/>
    </xf>
    <xf numFmtId="0" fontId="52" fillId="0" borderId="13" xfId="0" applyFont="1" applyBorder="1" applyAlignment="1">
      <alignment horizontal="center"/>
    </xf>
    <xf numFmtId="166" fontId="76" fillId="34" borderId="9" xfId="39" applyFont="1" applyFill="1" applyBorder="1" applyAlignment="1"/>
    <xf numFmtId="166" fontId="51" fillId="34" borderId="9" xfId="39" applyFont="1" applyFill="1" applyBorder="1" applyAlignment="1"/>
    <xf numFmtId="10" fontId="51" fillId="34" borderId="9" xfId="90" applyNumberFormat="1" applyFont="1" applyFill="1" applyBorder="1" applyAlignment="1"/>
    <xf numFmtId="166" fontId="76" fillId="34" borderId="9" xfId="39" applyFont="1" applyFill="1" applyBorder="1" applyAlignment="1">
      <alignment horizontal="center"/>
    </xf>
    <xf numFmtId="0" fontId="1" fillId="0" borderId="37" xfId="0" applyFont="1" applyBorder="1" applyAlignment="1">
      <alignment horizontal="center"/>
    </xf>
    <xf numFmtId="0" fontId="26" fillId="33" borderId="55" xfId="0" applyFont="1" applyFill="1" applyBorder="1" applyAlignment="1">
      <alignment horizontal="center" vertical="center"/>
    </xf>
    <xf numFmtId="0" fontId="86" fillId="33" borderId="30" xfId="0" applyFont="1" applyFill="1" applyBorder="1" applyAlignment="1">
      <alignment horizontal="center" vertical="center"/>
    </xf>
    <xf numFmtId="0" fontId="86" fillId="33" borderId="25" xfId="0" applyFont="1" applyFill="1" applyBorder="1" applyAlignment="1">
      <alignment horizontal="center" vertical="center"/>
    </xf>
    <xf numFmtId="0" fontId="89" fillId="0" borderId="37" xfId="0" applyFont="1" applyBorder="1"/>
    <xf numFmtId="0" fontId="51" fillId="33" borderId="65" xfId="0" applyFont="1" applyFill="1" applyBorder="1" applyAlignment="1">
      <alignment horizontal="center" wrapText="1"/>
    </xf>
    <xf numFmtId="4" fontId="51" fillId="34" borderId="30" xfId="39" applyNumberFormat="1" applyFont="1" applyFill="1" applyBorder="1" applyAlignment="1">
      <alignment horizontal="center"/>
    </xf>
    <xf numFmtId="0" fontId="0" fillId="0" borderId="0" xfId="0" applyAlignment="1">
      <alignment horizontal="center"/>
    </xf>
    <xf numFmtId="0" fontId="48" fillId="0" borderId="9" xfId="39" applyNumberFormat="1" applyFont="1" applyBorder="1"/>
    <xf numFmtId="4" fontId="48" fillId="0" borderId="38" xfId="39" applyNumberFormat="1" applyFont="1" applyFill="1" applyBorder="1" applyAlignment="1">
      <alignment horizontal="center"/>
    </xf>
    <xf numFmtId="4" fontId="48" fillId="0" borderId="30" xfId="39" applyNumberFormat="1" applyFont="1" applyFill="1" applyBorder="1" applyAlignment="1">
      <alignment horizontal="center"/>
    </xf>
    <xf numFmtId="4" fontId="48" fillId="0" borderId="27" xfId="39" applyNumberFormat="1" applyFont="1" applyBorder="1" applyAlignment="1">
      <alignment horizontal="center"/>
    </xf>
    <xf numFmtId="4" fontId="48" fillId="0" borderId="30" xfId="39" applyNumberFormat="1" applyFont="1" applyBorder="1" applyAlignment="1">
      <alignment horizontal="center"/>
    </xf>
    <xf numFmtId="4" fontId="51" fillId="40" borderId="18" xfId="39" applyNumberFormat="1" applyFont="1" applyFill="1" applyBorder="1" applyAlignment="1">
      <alignment horizontal="center"/>
    </xf>
    <xf numFmtId="0" fontId="51" fillId="34" borderId="54" xfId="0" applyFont="1" applyFill="1" applyBorder="1" applyAlignment="1">
      <alignment horizontal="center"/>
    </xf>
    <xf numFmtId="49" fontId="51" fillId="34" borderId="34" xfId="0" applyNumberFormat="1" applyFont="1" applyFill="1" applyBorder="1"/>
    <xf numFmtId="0" fontId="51" fillId="34" borderId="77" xfId="0" applyFont="1" applyFill="1" applyBorder="1" applyAlignment="1">
      <alignment wrapText="1"/>
    </xf>
    <xf numFmtId="0" fontId="51" fillId="34" borderId="34" xfId="0" applyFont="1" applyFill="1" applyBorder="1"/>
    <xf numFmtId="0" fontId="51" fillId="34" borderId="34" xfId="0" applyFont="1" applyFill="1" applyBorder="1" applyAlignment="1">
      <alignment horizontal="center"/>
    </xf>
    <xf numFmtId="0" fontId="51" fillId="34" borderId="53" xfId="0" applyFont="1" applyFill="1" applyBorder="1" applyAlignment="1">
      <alignment wrapText="1"/>
    </xf>
    <xf numFmtId="166" fontId="51" fillId="34" borderId="34" xfId="39" applyFont="1" applyFill="1" applyBorder="1"/>
    <xf numFmtId="4" fontId="51" fillId="34" borderId="39" xfId="39" applyNumberFormat="1" applyFont="1" applyFill="1" applyBorder="1" applyAlignment="1">
      <alignment horizontal="center"/>
    </xf>
    <xf numFmtId="0" fontId="48" fillId="0" borderId="37" xfId="0" applyFont="1" applyBorder="1" applyAlignment="1">
      <alignment wrapText="1"/>
    </xf>
    <xf numFmtId="0" fontId="51" fillId="34" borderId="34" xfId="0" applyFont="1" applyFill="1" applyBorder="1" applyAlignment="1">
      <alignment wrapText="1"/>
    </xf>
    <xf numFmtId="49" fontId="51" fillId="34" borderId="34" xfId="85" applyNumberFormat="1" applyFont="1" applyFill="1" applyBorder="1" applyAlignment="1">
      <alignment horizontal="center"/>
    </xf>
    <xf numFmtId="0" fontId="51" fillId="34" borderId="34" xfId="39" applyNumberFormat="1" applyFont="1" applyFill="1" applyBorder="1"/>
    <xf numFmtId="0" fontId="78" fillId="40" borderId="37" xfId="0" applyFont="1" applyFill="1" applyBorder="1" applyAlignment="1">
      <alignment horizontal="left" vertical="center" wrapText="1"/>
    </xf>
    <xf numFmtId="0" fontId="51" fillId="40" borderId="37" xfId="0" applyFont="1" applyFill="1" applyBorder="1"/>
    <xf numFmtId="39" fontId="51" fillId="34" borderId="34" xfId="39" applyNumberFormat="1" applyFont="1" applyFill="1" applyBorder="1" applyAlignment="1">
      <alignment horizontal="center"/>
    </xf>
    <xf numFmtId="37" fontId="48" fillId="40" borderId="37" xfId="39" applyNumberFormat="1" applyFont="1" applyFill="1" applyBorder="1" applyAlignment="1">
      <alignment horizontal="center"/>
    </xf>
    <xf numFmtId="0" fontId="48" fillId="34" borderId="9" xfId="0" applyFont="1" applyFill="1" applyBorder="1" applyAlignment="1">
      <alignment horizontal="center"/>
    </xf>
    <xf numFmtId="0" fontId="92" fillId="0" borderId="37" xfId="0" applyFont="1" applyBorder="1"/>
    <xf numFmtId="0" fontId="6" fillId="40" borderId="37" xfId="137" applyFont="1" applyFill="1" applyBorder="1" applyAlignment="1">
      <alignment horizontal="center"/>
    </xf>
    <xf numFmtId="166" fontId="0" fillId="40" borderId="37" xfId="39" applyFont="1" applyFill="1" applyBorder="1"/>
    <xf numFmtId="0" fontId="50" fillId="34" borderId="34" xfId="137" applyFont="1" applyFill="1" applyBorder="1" applyAlignment="1">
      <alignment horizontal="center"/>
    </xf>
    <xf numFmtId="0" fontId="91" fillId="34" borderId="34" xfId="0" applyFont="1" applyFill="1" applyBorder="1"/>
    <xf numFmtId="0" fontId="89" fillId="34" borderId="34" xfId="0" applyFont="1" applyFill="1" applyBorder="1"/>
    <xf numFmtId="166" fontId="89" fillId="34" borderId="34" xfId="39" applyFont="1" applyFill="1" applyBorder="1"/>
    <xf numFmtId="0" fontId="48" fillId="0" borderId="40" xfId="0" applyFont="1" applyBorder="1" applyAlignment="1">
      <alignment horizontal="center"/>
    </xf>
    <xf numFmtId="49" fontId="48" fillId="0" borderId="41" xfId="0" applyNumberFormat="1" applyFont="1" applyBorder="1"/>
    <xf numFmtId="0" fontId="48" fillId="0" borderId="82" xfId="0" applyFont="1" applyBorder="1" applyAlignment="1">
      <alignment wrapText="1"/>
    </xf>
    <xf numFmtId="0" fontId="48" fillId="0" borderId="41" xfId="0" applyFont="1" applyBorder="1"/>
    <xf numFmtId="0" fontId="26" fillId="40" borderId="41" xfId="0" applyFont="1" applyFill="1" applyBorder="1" applyAlignment="1">
      <alignment horizontal="left" vertical="center" wrapText="1"/>
    </xf>
    <xf numFmtId="166" fontId="48" fillId="40" borderId="41" xfId="39" applyFont="1" applyFill="1" applyBorder="1"/>
    <xf numFmtId="4" fontId="0" fillId="0" borderId="38" xfId="0" applyNumberFormat="1" applyBorder="1" applyAlignment="1">
      <alignment horizontal="center"/>
    </xf>
    <xf numFmtId="4" fontId="0" fillId="0" borderId="30" xfId="0" applyNumberFormat="1" applyBorder="1" applyAlignment="1">
      <alignment horizontal="center"/>
    </xf>
    <xf numFmtId="4" fontId="89" fillId="34" borderId="30" xfId="0" applyNumberFormat="1" applyFont="1" applyFill="1" applyBorder="1" applyAlignment="1">
      <alignment horizontal="center"/>
    </xf>
    <xf numFmtId="4" fontId="1" fillId="0" borderId="30" xfId="0" applyNumberFormat="1" applyFont="1" applyBorder="1" applyAlignment="1">
      <alignment horizontal="center"/>
    </xf>
    <xf numFmtId="4" fontId="1" fillId="40" borderId="30" xfId="0" applyNumberFormat="1" applyFont="1" applyFill="1" applyBorder="1" applyAlignment="1">
      <alignment horizontal="center"/>
    </xf>
    <xf numFmtId="4" fontId="89" fillId="34" borderId="39" xfId="0" applyNumberFormat="1" applyFont="1" applyFill="1" applyBorder="1" applyAlignment="1">
      <alignment horizontal="center"/>
    </xf>
    <xf numFmtId="0" fontId="92" fillId="40" borderId="41" xfId="0" applyFont="1" applyFill="1" applyBorder="1"/>
    <xf numFmtId="43" fontId="92" fillId="0" borderId="41" xfId="0" applyNumberFormat="1" applyFont="1" applyBorder="1" applyAlignment="1">
      <alignment horizontal="center"/>
    </xf>
    <xf numFmtId="166" fontId="92" fillId="0" borderId="41" xfId="39" applyFont="1" applyBorder="1"/>
    <xf numFmtId="166" fontId="92" fillId="0" borderId="55" xfId="39" applyFont="1" applyBorder="1"/>
    <xf numFmtId="0" fontId="48" fillId="0" borderId="56" xfId="0" applyFont="1" applyBorder="1" applyAlignment="1">
      <alignment horizontal="center"/>
    </xf>
    <xf numFmtId="0" fontId="92" fillId="0" borderId="34" xfId="0" applyFont="1" applyBorder="1"/>
    <xf numFmtId="43" fontId="92" fillId="0" borderId="85" xfId="0" applyNumberFormat="1" applyFont="1" applyBorder="1" applyAlignment="1">
      <alignment horizontal="center"/>
    </xf>
    <xf numFmtId="166" fontId="92" fillId="0" borderId="34" xfId="39" applyFont="1" applyBorder="1"/>
    <xf numFmtId="166" fontId="92" fillId="0" borderId="39" xfId="39" applyFont="1" applyBorder="1"/>
    <xf numFmtId="0" fontId="48" fillId="0" borderId="41" xfId="0" applyFont="1" applyBorder="1" applyAlignment="1">
      <alignment horizontal="center"/>
    </xf>
    <xf numFmtId="166" fontId="92" fillId="0" borderId="17" xfId="39" applyFont="1" applyBorder="1" applyAlignment="1">
      <alignment wrapText="1"/>
    </xf>
    <xf numFmtId="0" fontId="51" fillId="33" borderId="34" xfId="0" applyFont="1" applyFill="1" applyBorder="1" applyAlignment="1">
      <alignment horizontal="left" wrapText="1"/>
    </xf>
    <xf numFmtId="0" fontId="51" fillId="33" borderId="0" xfId="0" applyFont="1" applyFill="1" applyAlignment="1">
      <alignment horizontal="center" vertical="center" wrapText="1"/>
    </xf>
    <xf numFmtId="191" fontId="48" fillId="0" borderId="9" xfId="39" applyNumberFormat="1" applyFont="1" applyFill="1" applyBorder="1" applyAlignment="1">
      <alignment horizontal="center"/>
    </xf>
    <xf numFmtId="191" fontId="48" fillId="0" borderId="25" xfId="39" applyNumberFormat="1" applyFont="1" applyFill="1" applyBorder="1" applyAlignment="1">
      <alignment horizontal="center"/>
    </xf>
    <xf numFmtId="192" fontId="48" fillId="0" borderId="17" xfId="39" applyNumberFormat="1" applyFont="1" applyFill="1" applyBorder="1" applyAlignment="1"/>
    <xf numFmtId="166" fontId="92" fillId="0" borderId="37" xfId="39" applyFont="1" applyFill="1" applyBorder="1" applyAlignment="1">
      <alignment wrapText="1"/>
    </xf>
    <xf numFmtId="166" fontId="92" fillId="0" borderId="38" xfId="39" applyFont="1" applyFill="1" applyBorder="1" applyAlignment="1">
      <alignment wrapText="1"/>
    </xf>
    <xf numFmtId="166" fontId="92" fillId="0" borderId="9" xfId="39" applyFont="1" applyFill="1" applyBorder="1" applyAlignment="1">
      <alignment wrapText="1"/>
    </xf>
    <xf numFmtId="166" fontId="92" fillId="0" borderId="30" xfId="39" applyFont="1" applyFill="1" applyBorder="1" applyAlignment="1">
      <alignment wrapText="1"/>
    </xf>
    <xf numFmtId="166" fontId="92" fillId="0" borderId="17" xfId="39" applyFont="1" applyFill="1" applyBorder="1" applyAlignment="1">
      <alignment wrapText="1"/>
    </xf>
    <xf numFmtId="166" fontId="92" fillId="0" borderId="18" xfId="39" applyFont="1" applyFill="1" applyBorder="1" applyAlignment="1">
      <alignment wrapText="1"/>
    </xf>
    <xf numFmtId="0" fontId="51" fillId="34" borderId="9" xfId="0" applyFont="1" applyFill="1" applyBorder="1" applyAlignment="1">
      <alignment horizontal="left" wrapText="1"/>
    </xf>
    <xf numFmtId="3" fontId="78" fillId="33" borderId="25" xfId="0" applyNumberFormat="1" applyFont="1" applyFill="1" applyBorder="1" applyAlignment="1">
      <alignment horizontal="center" vertical="center"/>
    </xf>
    <xf numFmtId="166" fontId="48" fillId="0" borderId="9" xfId="39" applyFont="1" applyFill="1" applyBorder="1"/>
    <xf numFmtId="193" fontId="48" fillId="0" borderId="9" xfId="39" applyNumberFormat="1" applyFont="1" applyFill="1" applyBorder="1"/>
    <xf numFmtId="193" fontId="48" fillId="0" borderId="0" xfId="39" applyNumberFormat="1" applyFont="1" applyFill="1" applyBorder="1"/>
    <xf numFmtId="4" fontId="58" fillId="33" borderId="15" xfId="39" applyNumberFormat="1" applyFont="1" applyFill="1" applyBorder="1" applyAlignment="1">
      <alignment horizontal="center"/>
    </xf>
    <xf numFmtId="4" fontId="58" fillId="33" borderId="32" xfId="39" applyNumberFormat="1" applyFont="1" applyFill="1" applyBorder="1" applyAlignment="1">
      <alignment horizontal="center"/>
    </xf>
    <xf numFmtId="4" fontId="58" fillId="33" borderId="41" xfId="0" applyNumberFormat="1" applyFont="1" applyFill="1" applyBorder="1" applyAlignment="1">
      <alignment horizontal="center"/>
    </xf>
    <xf numFmtId="4" fontId="51" fillId="0" borderId="30" xfId="39" applyNumberFormat="1" applyFont="1" applyBorder="1" applyAlignment="1">
      <alignment horizontal="center"/>
    </xf>
    <xf numFmtId="4" fontId="51" fillId="0" borderId="30" xfId="0" applyNumberFormat="1" applyFont="1" applyBorder="1" applyAlignment="1">
      <alignment horizontal="center"/>
    </xf>
    <xf numFmtId="4" fontId="48" fillId="0" borderId="9" xfId="39" applyNumberFormat="1" applyFont="1" applyBorder="1" applyAlignment="1">
      <alignment horizontal="center"/>
    </xf>
    <xf numFmtId="10" fontId="48" fillId="40" borderId="9" xfId="90" applyNumberFormat="1" applyFont="1" applyFill="1" applyBorder="1" applyAlignment="1">
      <alignment horizontal="right"/>
    </xf>
    <xf numFmtId="10" fontId="80" fillId="34" borderId="9" xfId="90" applyNumberFormat="1" applyFont="1" applyFill="1" applyBorder="1" applyAlignment="1">
      <alignment horizontal="right"/>
    </xf>
    <xf numFmtId="0" fontId="49" fillId="33" borderId="5" xfId="0" applyFont="1" applyFill="1" applyBorder="1" applyAlignment="1">
      <alignment horizontal="center" vertical="center" wrapText="1"/>
    </xf>
    <xf numFmtId="49" fontId="54" fillId="33" borderId="5" xfId="0" applyNumberFormat="1" applyFont="1" applyFill="1" applyBorder="1" applyAlignment="1">
      <alignment horizontal="center" vertical="center" wrapText="1"/>
    </xf>
    <xf numFmtId="9" fontId="48" fillId="40" borderId="19" xfId="90" applyFont="1" applyFill="1" applyBorder="1" applyAlignment="1">
      <alignment horizontal="center"/>
    </xf>
    <xf numFmtId="9" fontId="80" fillId="34" borderId="19" xfId="90" applyFont="1" applyFill="1" applyBorder="1" applyAlignment="1">
      <alignment horizontal="center"/>
    </xf>
    <xf numFmtId="9" fontId="58" fillId="34" borderId="19" xfId="90" applyFont="1" applyFill="1" applyBorder="1" applyAlignment="1">
      <alignment horizontal="center"/>
    </xf>
    <xf numFmtId="166" fontId="58" fillId="34" borderId="19" xfId="39" applyFont="1" applyFill="1" applyBorder="1" applyAlignment="1">
      <alignment horizontal="center"/>
    </xf>
    <xf numFmtId="9" fontId="76" fillId="34" borderId="19" xfId="90" applyFont="1" applyFill="1" applyBorder="1" applyAlignment="1">
      <alignment horizontal="center"/>
    </xf>
    <xf numFmtId="3" fontId="51" fillId="40" borderId="19" xfId="0" applyNumberFormat="1" applyFont="1" applyFill="1" applyBorder="1" applyAlignment="1">
      <alignment horizontal="center"/>
    </xf>
    <xf numFmtId="168" fontId="49" fillId="0" borderId="19" xfId="0" applyNumberFormat="1" applyFont="1" applyBorder="1" applyAlignment="1">
      <alignment wrapText="1"/>
    </xf>
    <xf numFmtId="9" fontId="38" fillId="34" borderId="19" xfId="90" applyFont="1" applyFill="1" applyBorder="1"/>
    <xf numFmtId="9" fontId="26" fillId="0" borderId="19" xfId="90" applyFont="1" applyBorder="1"/>
    <xf numFmtId="9" fontId="26" fillId="0" borderId="19" xfId="90" applyFont="1" applyFill="1" applyBorder="1"/>
    <xf numFmtId="10" fontId="38" fillId="34" borderId="19" xfId="90" applyNumberFormat="1" applyFont="1" applyFill="1" applyBorder="1"/>
    <xf numFmtId="3" fontId="26" fillId="0" borderId="0" xfId="0" applyNumberFormat="1" applyFont="1" applyAlignment="1">
      <alignment horizontal="center"/>
    </xf>
    <xf numFmtId="49" fontId="76" fillId="33" borderId="30" xfId="0" applyNumberFormat="1" applyFont="1" applyFill="1" applyBorder="1" applyAlignment="1">
      <alignment vertical="center"/>
    </xf>
    <xf numFmtId="0" fontId="51" fillId="33" borderId="30" xfId="0" applyFont="1" applyFill="1" applyBorder="1" applyAlignment="1">
      <alignment horizontal="center" vertical="center" wrapText="1"/>
    </xf>
    <xf numFmtId="191" fontId="48" fillId="40" borderId="25" xfId="39" applyNumberFormat="1" applyFont="1" applyFill="1" applyBorder="1" applyAlignment="1">
      <alignment horizontal="center"/>
    </xf>
    <xf numFmtId="10" fontId="48" fillId="40" borderId="30" xfId="90" applyNumberFormat="1" applyFont="1" applyFill="1" applyBorder="1" applyAlignment="1">
      <alignment horizontal="right"/>
    </xf>
    <xf numFmtId="10" fontId="80" fillId="34" borderId="30" xfId="90" applyNumberFormat="1" applyFont="1" applyFill="1" applyBorder="1" applyAlignment="1">
      <alignment horizontal="right"/>
    </xf>
    <xf numFmtId="191" fontId="78" fillId="40" borderId="25" xfId="39" applyNumberFormat="1" applyFont="1" applyFill="1" applyBorder="1" applyAlignment="1">
      <alignment horizontal="center"/>
    </xf>
    <xf numFmtId="10" fontId="78" fillId="40" borderId="30" xfId="39" applyNumberFormat="1" applyFont="1" applyFill="1" applyBorder="1" applyAlignment="1">
      <alignment horizontal="right"/>
    </xf>
    <xf numFmtId="166" fontId="38" fillId="34" borderId="54" xfId="39" applyFont="1" applyFill="1" applyBorder="1" applyAlignment="1">
      <alignment horizontal="center"/>
    </xf>
    <xf numFmtId="170" fontId="38" fillId="34" borderId="34" xfId="90" applyNumberFormat="1" applyFont="1" applyFill="1" applyBorder="1"/>
    <xf numFmtId="166" fontId="38" fillId="34" borderId="34" xfId="39" applyFont="1" applyFill="1" applyBorder="1"/>
    <xf numFmtId="191" fontId="48" fillId="40" borderId="40" xfId="39" applyNumberFormat="1" applyFont="1" applyFill="1" applyBorder="1" applyAlignment="1">
      <alignment horizontal="center"/>
    </xf>
    <xf numFmtId="191" fontId="48" fillId="0" borderId="41" xfId="39" applyNumberFormat="1" applyFont="1" applyFill="1" applyBorder="1" applyAlignment="1">
      <alignment horizontal="center"/>
    </xf>
    <xf numFmtId="191" fontId="48" fillId="40" borderId="41" xfId="39" applyNumberFormat="1" applyFont="1" applyFill="1" applyBorder="1" applyAlignment="1">
      <alignment horizontal="center"/>
    </xf>
    <xf numFmtId="191" fontId="48" fillId="0" borderId="41" xfId="39" applyNumberFormat="1" applyFont="1" applyFill="1" applyBorder="1" applyAlignment="1">
      <alignment horizontal="right"/>
    </xf>
    <xf numFmtId="9" fontId="48" fillId="40" borderId="41" xfId="90" applyFont="1" applyFill="1" applyBorder="1" applyAlignment="1">
      <alignment horizontal="right"/>
    </xf>
    <xf numFmtId="191" fontId="48" fillId="40" borderId="41" xfId="39" applyNumberFormat="1" applyFont="1" applyFill="1" applyBorder="1" applyAlignment="1">
      <alignment horizontal="right"/>
    </xf>
    <xf numFmtId="10" fontId="48" fillId="40" borderId="55" xfId="90" applyNumberFormat="1" applyFont="1" applyFill="1" applyBorder="1" applyAlignment="1">
      <alignment horizontal="right"/>
    </xf>
    <xf numFmtId="191" fontId="48" fillId="0" borderId="9" xfId="39" applyNumberFormat="1" applyFont="1" applyFill="1" applyBorder="1" applyAlignment="1">
      <alignment horizontal="right"/>
    </xf>
    <xf numFmtId="191" fontId="78" fillId="0" borderId="9" xfId="39" applyNumberFormat="1" applyFont="1" applyFill="1" applyBorder="1" applyAlignment="1">
      <alignment horizontal="right"/>
    </xf>
    <xf numFmtId="191" fontId="78" fillId="0" borderId="9" xfId="39" applyNumberFormat="1" applyFont="1" applyFill="1" applyBorder="1" applyAlignment="1">
      <alignment horizontal="center"/>
    </xf>
    <xf numFmtId="4" fontId="58" fillId="34" borderId="9" xfId="0" applyNumberFormat="1" applyFont="1" applyFill="1" applyBorder="1" applyAlignment="1">
      <alignment horizontal="center"/>
    </xf>
    <xf numFmtId="166" fontId="48" fillId="40" borderId="9" xfId="39" applyFont="1" applyFill="1" applyBorder="1" applyAlignment="1">
      <alignment horizontal="center"/>
    </xf>
    <xf numFmtId="166" fontId="52" fillId="0" borderId="9" xfId="39" applyFont="1" applyBorder="1" applyAlignment="1">
      <alignment horizontal="center"/>
    </xf>
    <xf numFmtId="166" fontId="38" fillId="34" borderId="34" xfId="39" applyFont="1" applyFill="1" applyBorder="1" applyAlignment="1">
      <alignment horizontal="center"/>
    </xf>
    <xf numFmtId="0" fontId="49" fillId="33" borderId="25" xfId="0" applyFont="1" applyFill="1" applyBorder="1" applyAlignment="1">
      <alignment horizontal="center" vertical="center" wrapText="1"/>
    </xf>
    <xf numFmtId="49" fontId="54" fillId="33" borderId="5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xf>
    <xf numFmtId="49" fontId="54" fillId="33" borderId="39" xfId="0" applyNumberFormat="1" applyFont="1" applyFill="1" applyBorder="1" applyAlignment="1">
      <alignment horizontal="center" vertical="center"/>
    </xf>
    <xf numFmtId="10" fontId="48" fillId="40" borderId="41" xfId="90" applyNumberFormat="1" applyFont="1" applyFill="1" applyBorder="1" applyAlignment="1">
      <alignment horizontal="right"/>
    </xf>
    <xf numFmtId="10" fontId="48" fillId="0" borderId="9" xfId="90" applyNumberFormat="1" applyFont="1" applyFill="1" applyBorder="1" applyAlignment="1">
      <alignment horizontal="right"/>
    </xf>
    <xf numFmtId="10" fontId="58" fillId="34" borderId="9" xfId="90" applyNumberFormat="1" applyFont="1" applyFill="1" applyBorder="1" applyAlignment="1">
      <alignment horizontal="right"/>
    </xf>
    <xf numFmtId="10" fontId="58" fillId="34" borderId="9" xfId="39" applyNumberFormat="1" applyFont="1" applyFill="1" applyBorder="1" applyAlignment="1">
      <alignment horizontal="right"/>
    </xf>
    <xf numFmtId="10" fontId="76" fillId="34" borderId="9" xfId="90" applyNumberFormat="1" applyFont="1" applyFill="1" applyBorder="1" applyAlignment="1">
      <alignment horizontal="right"/>
    </xf>
    <xf numFmtId="10" fontId="51" fillId="40" borderId="9" xfId="0" applyNumberFormat="1" applyFont="1" applyFill="1" applyBorder="1" applyAlignment="1">
      <alignment horizontal="right"/>
    </xf>
    <xf numFmtId="10" fontId="49" fillId="0" borderId="9" xfId="0" applyNumberFormat="1" applyFont="1" applyBorder="1" applyAlignment="1">
      <alignment horizontal="right"/>
    </xf>
    <xf numFmtId="10" fontId="38" fillId="34" borderId="9" xfId="90" applyNumberFormat="1" applyFont="1" applyFill="1" applyBorder="1" applyAlignment="1">
      <alignment horizontal="right"/>
    </xf>
    <xf numFmtId="10" fontId="26" fillId="0" borderId="9" xfId="90" applyNumberFormat="1" applyFont="1" applyBorder="1" applyAlignment="1">
      <alignment horizontal="right"/>
    </xf>
    <xf numFmtId="10" fontId="26" fillId="0" borderId="9" xfId="90" applyNumberFormat="1" applyFont="1" applyFill="1" applyBorder="1" applyAlignment="1">
      <alignment horizontal="right"/>
    </xf>
    <xf numFmtId="10" fontId="38" fillId="34" borderId="34" xfId="90" applyNumberFormat="1" applyFont="1" applyFill="1" applyBorder="1" applyAlignment="1">
      <alignment horizontal="right"/>
    </xf>
    <xf numFmtId="10" fontId="26" fillId="0" borderId="9" xfId="0" applyNumberFormat="1" applyFont="1" applyBorder="1" applyAlignment="1">
      <alignment horizontal="right"/>
    </xf>
    <xf numFmtId="10" fontId="26" fillId="0" borderId="9" xfId="90" applyNumberFormat="1" applyFont="1" applyBorder="1" applyAlignment="1">
      <alignment horizontal="right" vertical="center"/>
    </xf>
    <xf numFmtId="10" fontId="26" fillId="0" borderId="9" xfId="90" applyNumberFormat="1" applyFont="1" applyFill="1" applyBorder="1" applyAlignment="1">
      <alignment horizontal="right" vertical="center"/>
    </xf>
    <xf numFmtId="10" fontId="38" fillId="34" borderId="9" xfId="90" applyNumberFormat="1" applyFont="1" applyFill="1" applyBorder="1" applyAlignment="1">
      <alignment horizontal="right" vertical="center"/>
    </xf>
    <xf numFmtId="10" fontId="38" fillId="34" borderId="34" xfId="90" applyNumberFormat="1" applyFont="1" applyFill="1" applyBorder="1" applyAlignment="1">
      <alignment horizontal="right" vertical="center"/>
    </xf>
    <xf numFmtId="0" fontId="51" fillId="0" borderId="70" xfId="0" applyFont="1" applyBorder="1"/>
    <xf numFmtId="0" fontId="51" fillId="0" borderId="20" xfId="0" applyFont="1" applyBorder="1"/>
    <xf numFmtId="0" fontId="51" fillId="33" borderId="9" xfId="0" applyFont="1" applyFill="1" applyBorder="1" applyAlignment="1">
      <alignment horizontal="center" vertical="center"/>
    </xf>
    <xf numFmtId="49" fontId="51" fillId="40" borderId="28" xfId="0" applyNumberFormat="1" applyFont="1" applyFill="1" applyBorder="1" applyAlignment="1">
      <alignment horizontal="center" vertical="center"/>
    </xf>
    <xf numFmtId="0" fontId="51" fillId="40" borderId="0" xfId="0" applyFont="1" applyFill="1" applyAlignment="1">
      <alignment horizontal="left"/>
    </xf>
    <xf numFmtId="0" fontId="51" fillId="0" borderId="52" xfId="0" applyFont="1" applyBorder="1" applyAlignment="1">
      <alignment wrapText="1"/>
    </xf>
    <xf numFmtId="0" fontId="51" fillId="0" borderId="21" xfId="0" applyFont="1" applyBorder="1" applyAlignment="1">
      <alignment wrapText="1"/>
    </xf>
    <xf numFmtId="9" fontId="51" fillId="40" borderId="0" xfId="90" applyFont="1" applyFill="1" applyBorder="1" applyAlignment="1">
      <alignment vertical="top" wrapText="1"/>
    </xf>
    <xf numFmtId="191" fontId="48" fillId="0" borderId="0" xfId="39" applyNumberFormat="1" applyFont="1" applyFill="1" applyBorder="1" applyAlignment="1"/>
    <xf numFmtId="10" fontId="78" fillId="40" borderId="19" xfId="90" applyNumberFormat="1" applyFont="1" applyFill="1" applyBorder="1" applyAlignment="1">
      <alignment vertical="center"/>
    </xf>
    <xf numFmtId="9" fontId="48" fillId="34" borderId="19" xfId="90" applyFont="1" applyFill="1" applyBorder="1" applyAlignment="1">
      <alignment horizontal="right"/>
    </xf>
    <xf numFmtId="9" fontId="48" fillId="0" borderId="19" xfId="90" applyFont="1" applyBorder="1" applyAlignment="1">
      <alignment horizontal="right"/>
    </xf>
    <xf numFmtId="9" fontId="51" fillId="34" borderId="19" xfId="90" applyFont="1" applyFill="1" applyBorder="1" applyAlignment="1">
      <alignment horizontal="right"/>
    </xf>
    <xf numFmtId="9" fontId="51" fillId="0" borderId="19" xfId="90" applyFont="1" applyBorder="1" applyAlignment="1">
      <alignment horizontal="right"/>
    </xf>
    <xf numFmtId="0" fontId="51" fillId="33" borderId="86" xfId="0" applyFont="1" applyFill="1" applyBorder="1" applyAlignment="1">
      <alignment horizontal="center" vertical="center" wrapText="1"/>
    </xf>
    <xf numFmtId="0" fontId="51" fillId="33" borderId="25" xfId="0" applyFont="1" applyFill="1" applyBorder="1" applyAlignment="1">
      <alignment horizontal="center" vertical="center" wrapText="1"/>
    </xf>
    <xf numFmtId="191" fontId="48" fillId="40" borderId="28" xfId="39" applyNumberFormat="1" applyFont="1" applyFill="1" applyBorder="1" applyAlignment="1"/>
    <xf numFmtId="191" fontId="51" fillId="34" borderId="45" xfId="39" applyNumberFormat="1" applyFont="1" applyFill="1" applyBorder="1" applyAlignment="1">
      <alignment vertical="top" wrapText="1"/>
    </xf>
    <xf numFmtId="9" fontId="51" fillId="34" borderId="32" xfId="90" applyFont="1" applyFill="1" applyBorder="1" applyAlignment="1">
      <alignment vertical="top" wrapText="1"/>
    </xf>
    <xf numFmtId="166" fontId="78" fillId="40" borderId="25" xfId="39" applyFont="1" applyFill="1" applyBorder="1" applyAlignment="1">
      <alignment vertical="center"/>
    </xf>
    <xf numFmtId="166" fontId="48" fillId="0" borderId="25" xfId="39" applyFont="1" applyBorder="1" applyAlignment="1">
      <alignment horizontal="center"/>
    </xf>
    <xf numFmtId="166" fontId="51" fillId="34" borderId="25" xfId="39" applyFont="1" applyFill="1" applyBorder="1" applyAlignment="1">
      <alignment horizontal="center"/>
    </xf>
    <xf numFmtId="166" fontId="51" fillId="0" borderId="25" xfId="39" applyFont="1" applyBorder="1" applyAlignment="1">
      <alignment horizontal="center"/>
    </xf>
    <xf numFmtId="191" fontId="51" fillId="34" borderId="25" xfId="0" applyNumberFormat="1" applyFont="1" applyFill="1" applyBorder="1" applyAlignment="1">
      <alignment horizontal="center"/>
    </xf>
    <xf numFmtId="0" fontId="48" fillId="33" borderId="82" xfId="0" applyFont="1" applyFill="1" applyBorder="1"/>
    <xf numFmtId="0" fontId="51" fillId="33" borderId="46" xfId="0" applyFont="1" applyFill="1" applyBorder="1" applyAlignment="1">
      <alignment horizontal="center"/>
    </xf>
    <xf numFmtId="191" fontId="51" fillId="40" borderId="16" xfId="39" applyNumberFormat="1" applyFont="1" applyFill="1" applyBorder="1" applyAlignment="1">
      <alignment vertical="top" wrapText="1"/>
    </xf>
    <xf numFmtId="191" fontId="48" fillId="0" borderId="13" xfId="39" applyNumberFormat="1" applyFont="1" applyFill="1" applyBorder="1" applyAlignment="1"/>
    <xf numFmtId="191" fontId="51" fillId="40" borderId="16" xfId="0" applyNumberFormat="1" applyFont="1" applyFill="1" applyBorder="1" applyAlignment="1">
      <alignment vertical="top" wrapText="1"/>
    </xf>
    <xf numFmtId="0" fontId="48" fillId="0" borderId="13" xfId="0" applyFont="1" applyBorder="1" applyAlignment="1">
      <alignment horizontal="center"/>
    </xf>
    <xf numFmtId="3" fontId="51" fillId="0" borderId="13" xfId="0" applyNumberFormat="1" applyFont="1" applyBorder="1" applyAlignment="1">
      <alignment vertical="top" wrapText="1"/>
    </xf>
    <xf numFmtId="191" fontId="48" fillId="0" borderId="13" xfId="0" applyNumberFormat="1" applyFont="1" applyBorder="1"/>
    <xf numFmtId="39" fontId="51" fillId="34" borderId="9" xfId="0" applyNumberFormat="1" applyFont="1" applyFill="1" applyBorder="1" applyAlignment="1">
      <alignment horizontal="center"/>
    </xf>
    <xf numFmtId="39" fontId="26" fillId="0" borderId="9" xfId="39" applyNumberFormat="1" applyFont="1" applyFill="1" applyBorder="1" applyAlignment="1">
      <alignment horizontal="center"/>
    </xf>
    <xf numFmtId="166" fontId="48" fillId="40" borderId="9" xfId="39" applyFont="1" applyFill="1" applyBorder="1" applyAlignment="1">
      <alignment horizontal="left"/>
    </xf>
    <xf numFmtId="49" fontId="37" fillId="0" borderId="9" xfId="85" applyNumberFormat="1" applyFont="1" applyBorder="1" applyAlignment="1">
      <alignment horizontal="center"/>
    </xf>
    <xf numFmtId="0" fontId="37" fillId="0" borderId="9" xfId="0" applyFont="1" applyBorder="1" applyAlignment="1">
      <alignment horizontal="center"/>
    </xf>
    <xf numFmtId="170" fontId="58" fillId="33" borderId="9" xfId="90" applyNumberFormat="1" applyFont="1" applyFill="1" applyBorder="1"/>
    <xf numFmtId="0" fontId="54" fillId="0" borderId="28" xfId="0" applyFont="1" applyBorder="1" applyAlignment="1">
      <alignment horizontal="center" vertical="center"/>
    </xf>
    <xf numFmtId="0" fontId="26" fillId="33" borderId="36" xfId="0" applyFont="1" applyFill="1" applyBorder="1" applyAlignment="1">
      <alignment horizontal="center" vertical="center"/>
    </xf>
    <xf numFmtId="49" fontId="26" fillId="33" borderId="17" xfId="0" applyNumberFormat="1" applyFont="1" applyFill="1" applyBorder="1" applyAlignment="1">
      <alignment horizontal="center"/>
    </xf>
    <xf numFmtId="4" fontId="48" fillId="40" borderId="55" xfId="39" applyNumberFormat="1" applyFont="1" applyFill="1" applyBorder="1" applyAlignment="1">
      <alignment horizontal="center"/>
    </xf>
    <xf numFmtId="4" fontId="48" fillId="40" borderId="30" xfId="39" applyNumberFormat="1" applyFont="1" applyFill="1" applyBorder="1" applyAlignment="1">
      <alignment horizontal="center"/>
    </xf>
    <xf numFmtId="4" fontId="48" fillId="40" borderId="27" xfId="39" applyNumberFormat="1" applyFont="1" applyFill="1" applyBorder="1" applyAlignment="1">
      <alignment horizontal="center"/>
    </xf>
    <xf numFmtId="170" fontId="48" fillId="40" borderId="18" xfId="90" applyNumberFormat="1" applyFont="1" applyFill="1" applyBorder="1" applyAlignment="1"/>
    <xf numFmtId="170" fontId="48" fillId="34" borderId="33" xfId="90" applyNumberFormat="1" applyFont="1" applyFill="1" applyBorder="1" applyAlignment="1"/>
    <xf numFmtId="170" fontId="58" fillId="33" borderId="34" xfId="39" applyNumberFormat="1" applyFont="1" applyFill="1" applyBorder="1" applyAlignment="1">
      <alignment horizontal="center"/>
    </xf>
    <xf numFmtId="170" fontId="58" fillId="33" borderId="34" xfId="90" applyNumberFormat="1" applyFont="1" applyFill="1" applyBorder="1"/>
    <xf numFmtId="170" fontId="51" fillId="0" borderId="20" xfId="90" applyNumberFormat="1" applyFont="1" applyBorder="1" applyAlignment="1">
      <alignment horizontal="center"/>
    </xf>
    <xf numFmtId="170" fontId="51" fillId="0" borderId="70" xfId="90" applyNumberFormat="1" applyFont="1" applyBorder="1" applyAlignment="1">
      <alignment horizontal="center"/>
    </xf>
    <xf numFmtId="170" fontId="48" fillId="0" borderId="70" xfId="39" applyNumberFormat="1" applyFont="1" applyBorder="1"/>
    <xf numFmtId="0" fontId="6" fillId="0" borderId="9" xfId="0" applyFont="1" applyBorder="1"/>
    <xf numFmtId="0" fontId="6" fillId="40" borderId="9" xfId="0" applyFont="1" applyFill="1" applyBorder="1"/>
    <xf numFmtId="4" fontId="48" fillId="40" borderId="38" xfId="39" applyNumberFormat="1" applyFont="1" applyFill="1" applyBorder="1" applyAlignment="1">
      <alignment horizontal="center"/>
    </xf>
    <xf numFmtId="10" fontId="58" fillId="34" borderId="30" xfId="90" applyNumberFormat="1" applyFont="1" applyFill="1" applyBorder="1" applyAlignment="1">
      <alignment horizontal="right"/>
    </xf>
    <xf numFmtId="10" fontId="62" fillId="40" borderId="30" xfId="39" applyNumberFormat="1" applyFont="1" applyFill="1" applyBorder="1" applyAlignment="1">
      <alignment horizontal="right"/>
    </xf>
    <xf numFmtId="10" fontId="58" fillId="34" borderId="30" xfId="0" applyNumberFormat="1" applyFont="1" applyFill="1" applyBorder="1" applyAlignment="1">
      <alignment horizontal="right"/>
    </xf>
    <xf numFmtId="170" fontId="76" fillId="34" borderId="30" xfId="90" applyNumberFormat="1" applyFont="1" applyFill="1" applyBorder="1" applyAlignment="1">
      <alignment horizontal="right"/>
    </xf>
    <xf numFmtId="170" fontId="48" fillId="40" borderId="30" xfId="90" applyNumberFormat="1" applyFont="1" applyFill="1" applyBorder="1" applyAlignment="1">
      <alignment horizontal="right"/>
    </xf>
    <xf numFmtId="10" fontId="48" fillId="0" borderId="30" xfId="90" applyNumberFormat="1" applyFont="1" applyBorder="1" applyAlignment="1">
      <alignment horizontal="right"/>
    </xf>
    <xf numFmtId="10" fontId="48" fillId="34" borderId="30" xfId="90" applyNumberFormat="1" applyFont="1" applyFill="1" applyBorder="1" applyAlignment="1">
      <alignment horizontal="right"/>
    </xf>
    <xf numFmtId="170" fontId="58" fillId="34" borderId="39" xfId="90" applyNumberFormat="1" applyFont="1" applyFill="1" applyBorder="1" applyAlignment="1">
      <alignment horizontal="right"/>
    </xf>
    <xf numFmtId="166" fontId="92" fillId="0" borderId="37" xfId="39" applyFont="1" applyFill="1" applyBorder="1" applyAlignment="1"/>
    <xf numFmtId="166" fontId="92" fillId="0" borderId="9" xfId="39" applyFont="1" applyFill="1" applyBorder="1" applyAlignment="1"/>
    <xf numFmtId="166" fontId="92" fillId="0" borderId="17" xfId="39" applyFont="1" applyFill="1" applyBorder="1" applyAlignment="1"/>
    <xf numFmtId="0" fontId="26" fillId="40" borderId="17" xfId="0" applyFont="1" applyFill="1" applyBorder="1" applyAlignment="1">
      <alignment horizontal="left" vertical="center" wrapText="1"/>
    </xf>
    <xf numFmtId="0" fontId="26" fillId="40" borderId="37" xfId="0" applyFont="1" applyFill="1" applyBorder="1" applyAlignment="1">
      <alignment horizontal="left" vertical="center" wrapText="1"/>
    </xf>
    <xf numFmtId="0" fontId="51" fillId="34" borderId="58" xfId="0" applyFont="1" applyFill="1" applyBorder="1" applyAlignment="1">
      <alignment wrapText="1"/>
    </xf>
    <xf numFmtId="3" fontId="6" fillId="0" borderId="9" xfId="0" applyNumberFormat="1" applyFont="1" applyBorder="1" applyAlignment="1">
      <alignment horizontal="center"/>
    </xf>
    <xf numFmtId="3" fontId="6" fillId="0" borderId="9" xfId="0" applyNumberFormat="1" applyFont="1" applyBorder="1" applyAlignment="1">
      <alignment horizontal="center" vertical="center"/>
    </xf>
    <xf numFmtId="0" fontId="6" fillId="0" borderId="52"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9" fontId="6" fillId="0" borderId="30" xfId="90" applyFont="1" applyBorder="1" applyAlignment="1">
      <alignment horizontal="center" vertical="center"/>
    </xf>
    <xf numFmtId="0" fontId="72" fillId="33" borderId="9" xfId="0" applyFont="1" applyFill="1" applyBorder="1" applyAlignment="1">
      <alignment horizontal="left" vertical="center" wrapText="1"/>
    </xf>
    <xf numFmtId="0" fontId="6" fillId="0" borderId="37" xfId="0" applyFont="1" applyBorder="1"/>
    <xf numFmtId="3" fontId="6" fillId="40" borderId="9" xfId="0" applyNumberFormat="1" applyFont="1" applyFill="1" applyBorder="1" applyAlignment="1">
      <alignment horizontal="center" vertical="center"/>
    </xf>
    <xf numFmtId="0" fontId="50" fillId="0" borderId="76" xfId="0" applyFont="1" applyBorder="1"/>
    <xf numFmtId="0" fontId="50" fillId="0" borderId="78" xfId="0" applyFont="1" applyBorder="1" applyAlignment="1">
      <alignment horizontal="left" vertical="center"/>
    </xf>
    <xf numFmtId="0" fontId="6" fillId="0" borderId="79" xfId="0" applyFont="1" applyBorder="1"/>
    <xf numFmtId="0" fontId="50" fillId="0" borderId="79" xfId="0" applyFont="1" applyBorder="1" applyAlignment="1">
      <alignment vertical="center"/>
    </xf>
    <xf numFmtId="0" fontId="50" fillId="0" borderId="79" xfId="0" applyFont="1" applyBorder="1" applyAlignment="1">
      <alignment horizontal="center" vertical="center"/>
    </xf>
    <xf numFmtId="0" fontId="50" fillId="0" borderId="26" xfId="0" applyFont="1" applyBorder="1"/>
    <xf numFmtId="0" fontId="6" fillId="0" borderId="0" xfId="0" applyFont="1"/>
    <xf numFmtId="0" fontId="50" fillId="40" borderId="29" xfId="0" applyFont="1" applyFill="1" applyBorder="1" applyAlignment="1">
      <alignment horizontal="center"/>
    </xf>
    <xf numFmtId="49" fontId="50" fillId="0" borderId="0" xfId="0" applyNumberFormat="1" applyFont="1" applyAlignment="1">
      <alignment horizontal="center"/>
    </xf>
    <xf numFmtId="0" fontId="6" fillId="0" borderId="76" xfId="0" applyFont="1" applyBorder="1"/>
    <xf numFmtId="0" fontId="50" fillId="0" borderId="15" xfId="0" applyFont="1" applyBorder="1" applyAlignment="1">
      <alignment wrapText="1"/>
    </xf>
    <xf numFmtId="0" fontId="50" fillId="0" borderId="49" xfId="0" applyFont="1" applyBorder="1" applyAlignment="1">
      <alignment vertical="center" wrapText="1"/>
    </xf>
    <xf numFmtId="0" fontId="6" fillId="0" borderId="9" xfId="0" applyFont="1" applyBorder="1" applyAlignment="1">
      <alignment wrapText="1"/>
    </xf>
    <xf numFmtId="0" fontId="50" fillId="0" borderId="21" xfId="0" applyFont="1" applyBorder="1" applyAlignment="1">
      <alignment horizontal="center" vertical="center" wrapText="1"/>
    </xf>
    <xf numFmtId="0" fontId="50" fillId="33" borderId="56" xfId="0" applyFont="1" applyFill="1" applyBorder="1" applyAlignment="1">
      <alignment horizontal="left" vertical="top" wrapText="1"/>
    </xf>
    <xf numFmtId="0" fontId="50" fillId="0" borderId="9" xfId="0" applyFont="1" applyBorder="1" applyAlignment="1">
      <alignment wrapText="1"/>
    </xf>
    <xf numFmtId="0" fontId="50" fillId="0" borderId="9" xfId="0" applyFont="1" applyBorder="1" applyAlignment="1">
      <alignment vertical="center" wrapText="1"/>
    </xf>
    <xf numFmtId="0" fontId="50" fillId="0" borderId="30" xfId="0" applyFont="1" applyBorder="1" applyAlignment="1">
      <alignment horizontal="center" vertical="center" wrapText="1"/>
    </xf>
    <xf numFmtId="0" fontId="6" fillId="0" borderId="27" xfId="0" applyFont="1" applyBorder="1"/>
    <xf numFmtId="0" fontId="94" fillId="0" borderId="52" xfId="85" applyFont="1" applyBorder="1" applyAlignment="1">
      <alignment horizontal="center" vertical="center"/>
    </xf>
    <xf numFmtId="0" fontId="6" fillId="0" borderId="0" xfId="85" applyFont="1" applyAlignment="1">
      <alignment horizontal="center"/>
    </xf>
    <xf numFmtId="0" fontId="6" fillId="0" borderId="0" xfId="85" applyFont="1"/>
    <xf numFmtId="0" fontId="71" fillId="0" borderId="0" xfId="85" applyFont="1"/>
    <xf numFmtId="0" fontId="6" fillId="0" borderId="9" xfId="85" applyFont="1" applyBorder="1" applyAlignment="1">
      <alignment horizontal="center"/>
    </xf>
    <xf numFmtId="0" fontId="6" fillId="0" borderId="75" xfId="0" applyFont="1" applyBorder="1"/>
    <xf numFmtId="0" fontId="6" fillId="0" borderId="80" xfId="0" applyFont="1" applyBorder="1"/>
    <xf numFmtId="0" fontId="105" fillId="0" borderId="0" xfId="0" applyFont="1" applyAlignment="1">
      <alignment wrapText="1"/>
    </xf>
    <xf numFmtId="0" fontId="6" fillId="0" borderId="59" xfId="0" applyFont="1" applyBorder="1"/>
    <xf numFmtId="3" fontId="72" fillId="40" borderId="9" xfId="0" applyNumberFormat="1" applyFont="1" applyFill="1" applyBorder="1" applyAlignment="1">
      <alignment horizontal="center" vertical="center"/>
    </xf>
    <xf numFmtId="0" fontId="6" fillId="0" borderId="0" xfId="0" applyFont="1" applyAlignment="1">
      <alignment horizontal="center" vertical="center"/>
    </xf>
    <xf numFmtId="9" fontId="6" fillId="0" borderId="9" xfId="90" applyFont="1" applyBorder="1"/>
    <xf numFmtId="0" fontId="72" fillId="33" borderId="9" xfId="0" applyFont="1" applyFill="1" applyBorder="1" applyAlignment="1">
      <alignment horizontal="left" wrapText="1"/>
    </xf>
    <xf numFmtId="9" fontId="6" fillId="0" borderId="17" xfId="90" applyFont="1" applyBorder="1" applyAlignment="1"/>
    <xf numFmtId="9" fontId="6" fillId="0" borderId="9" xfId="90" applyFont="1" applyBorder="1" applyAlignment="1"/>
    <xf numFmtId="0" fontId="51" fillId="33" borderId="81" xfId="0" applyFont="1" applyFill="1" applyBorder="1" applyAlignment="1">
      <alignment vertical="center" wrapText="1"/>
    </xf>
    <xf numFmtId="0" fontId="76" fillId="33" borderId="41" xfId="85" applyFont="1" applyFill="1" applyBorder="1" applyAlignment="1">
      <alignment horizontal="center" vertical="center" wrapText="1"/>
    </xf>
    <xf numFmtId="0" fontId="51" fillId="33" borderId="41" xfId="0" applyFont="1" applyFill="1" applyBorder="1" applyAlignment="1">
      <alignment vertical="top" wrapText="1"/>
    </xf>
    <xf numFmtId="0" fontId="51" fillId="33" borderId="56" xfId="0" applyFont="1" applyFill="1" applyBorder="1" applyAlignment="1">
      <alignment vertical="top" wrapText="1"/>
    </xf>
    <xf numFmtId="0" fontId="51" fillId="33" borderId="55" xfId="0" applyFont="1" applyFill="1" applyBorder="1" applyAlignment="1">
      <alignment vertical="center" wrapText="1"/>
    </xf>
    <xf numFmtId="0" fontId="94" fillId="0" borderId="29" xfId="85" applyFont="1" applyBorder="1" applyAlignment="1">
      <alignment horizontal="center"/>
    </xf>
    <xf numFmtId="0" fontId="104" fillId="40" borderId="42" xfId="85" applyFont="1" applyFill="1" applyBorder="1" applyAlignment="1">
      <alignment horizontal="center" wrapText="1"/>
    </xf>
    <xf numFmtId="0" fontId="104" fillId="40" borderId="48" xfId="85" applyFont="1" applyFill="1" applyBorder="1" applyAlignment="1">
      <alignment horizontal="center" wrapText="1"/>
    </xf>
    <xf numFmtId="0" fontId="94" fillId="0" borderId="5" xfId="85" applyFont="1" applyBorder="1" applyAlignment="1">
      <alignment horizontal="center"/>
    </xf>
    <xf numFmtId="0" fontId="104" fillId="40" borderId="0" xfId="85" applyFont="1" applyFill="1" applyAlignment="1">
      <alignment horizontal="center" wrapText="1"/>
    </xf>
    <xf numFmtId="0" fontId="104" fillId="40" borderId="22" xfId="85" applyFont="1" applyFill="1" applyBorder="1" applyAlignment="1">
      <alignment horizontal="center" wrapText="1"/>
    </xf>
    <xf numFmtId="0" fontId="94" fillId="0" borderId="5" xfId="85" applyFont="1" applyBorder="1" applyAlignment="1">
      <alignment horizontal="center" vertical="center"/>
    </xf>
    <xf numFmtId="0" fontId="104" fillId="40" borderId="0" xfId="85" applyFont="1" applyFill="1" applyAlignment="1">
      <alignment horizontal="center" vertical="center" wrapText="1"/>
    </xf>
    <xf numFmtId="0" fontId="104" fillId="40" borderId="22" xfId="85" applyFont="1" applyFill="1" applyBorder="1" applyAlignment="1">
      <alignment horizontal="center" vertical="center" wrapText="1"/>
    </xf>
    <xf numFmtId="0" fontId="94" fillId="0" borderId="43" xfId="85" applyFont="1" applyBorder="1" applyAlignment="1">
      <alignment horizontal="center" vertical="center"/>
    </xf>
    <xf numFmtId="0" fontId="104" fillId="40" borderId="13" xfId="85" applyFont="1" applyFill="1" applyBorder="1" applyAlignment="1">
      <alignment horizontal="center" vertical="center" wrapText="1"/>
    </xf>
    <xf numFmtId="0" fontId="104" fillId="40" borderId="31" xfId="85" applyFont="1" applyFill="1" applyBorder="1" applyAlignment="1">
      <alignment horizontal="center" vertical="center" wrapText="1"/>
    </xf>
    <xf numFmtId="49" fontId="76" fillId="33" borderId="29" xfId="0" applyNumberFormat="1" applyFont="1" applyFill="1" applyBorder="1" applyAlignment="1">
      <alignment horizontal="center" vertical="center" wrapText="1"/>
    </xf>
    <xf numFmtId="49" fontId="76" fillId="33" borderId="43" xfId="0" applyNumberFormat="1" applyFont="1" applyFill="1" applyBorder="1" applyAlignment="1">
      <alignment horizontal="center" vertical="center" wrapText="1"/>
    </xf>
    <xf numFmtId="0" fontId="51" fillId="33" borderId="18" xfId="0" applyFont="1" applyFill="1" applyBorder="1" applyAlignment="1">
      <alignment horizontal="center" vertical="center" wrapText="1"/>
    </xf>
    <xf numFmtId="0" fontId="51" fillId="33" borderId="38" xfId="0" applyFont="1" applyFill="1" applyBorder="1" applyAlignment="1">
      <alignment horizontal="center" vertical="center" wrapText="1"/>
    </xf>
    <xf numFmtId="0" fontId="76" fillId="33" borderId="56" xfId="0" applyFont="1" applyFill="1" applyBorder="1" applyAlignment="1">
      <alignment horizontal="center"/>
    </xf>
    <xf numFmtId="0" fontId="76" fillId="33" borderId="82" xfId="0" applyFont="1" applyFill="1" applyBorder="1" applyAlignment="1">
      <alignment horizontal="center"/>
    </xf>
    <xf numFmtId="0" fontId="51" fillId="33" borderId="67" xfId="0" applyFont="1" applyFill="1" applyBorder="1" applyAlignment="1">
      <alignment horizontal="left"/>
    </xf>
    <xf numFmtId="0" fontId="51" fillId="33" borderId="46" xfId="0" applyFont="1" applyFill="1" applyBorder="1" applyAlignment="1">
      <alignment horizontal="left"/>
    </xf>
    <xf numFmtId="49" fontId="51" fillId="33" borderId="46" xfId="0" applyNumberFormat="1" applyFont="1" applyFill="1" applyBorder="1" applyAlignment="1">
      <alignment horizontal="center"/>
    </xf>
    <xf numFmtId="49" fontId="51" fillId="33" borderId="87" xfId="0" applyNumberFormat="1" applyFont="1" applyFill="1" applyBorder="1" applyAlignment="1">
      <alignment horizontal="center"/>
    </xf>
    <xf numFmtId="0" fontId="51" fillId="33" borderId="23" xfId="0" applyFont="1" applyFill="1" applyBorder="1" applyAlignment="1">
      <alignment horizontal="center" vertical="center"/>
    </xf>
    <xf numFmtId="0" fontId="51" fillId="33" borderId="50" xfId="0" applyFont="1" applyFill="1" applyBorder="1" applyAlignment="1">
      <alignment horizontal="center" vertical="center"/>
    </xf>
    <xf numFmtId="0" fontId="51" fillId="33" borderId="26" xfId="0" applyFont="1" applyFill="1" applyBorder="1" applyAlignment="1">
      <alignment horizontal="center" vertical="center"/>
    </xf>
    <xf numFmtId="0" fontId="51" fillId="33" borderId="22" xfId="0" applyFont="1" applyFill="1" applyBorder="1" applyAlignment="1">
      <alignment horizontal="center" vertical="center"/>
    </xf>
    <xf numFmtId="0" fontId="51" fillId="33" borderId="49" xfId="0" applyFont="1" applyFill="1" applyBorder="1" applyAlignment="1">
      <alignment horizontal="center" vertical="center"/>
    </xf>
    <xf numFmtId="0" fontId="51" fillId="33" borderId="31" xfId="0" applyFont="1" applyFill="1" applyBorder="1" applyAlignment="1">
      <alignment horizontal="center" vertical="center"/>
    </xf>
    <xf numFmtId="49" fontId="76" fillId="33" borderId="19" xfId="0" applyNumberFormat="1" applyFont="1" applyFill="1" applyBorder="1" applyAlignment="1">
      <alignment horizontal="center" vertical="center"/>
    </xf>
    <xf numFmtId="49" fontId="76" fillId="33" borderId="20" xfId="0" applyNumberFormat="1" applyFont="1" applyFill="1" applyBorder="1" applyAlignment="1">
      <alignment horizontal="center" vertical="center"/>
    </xf>
    <xf numFmtId="49" fontId="76" fillId="33" borderId="52" xfId="0" applyNumberFormat="1" applyFont="1" applyFill="1" applyBorder="1" applyAlignment="1">
      <alignment horizontal="center" vertical="center"/>
    </xf>
    <xf numFmtId="49" fontId="76" fillId="33" borderId="21" xfId="0" applyNumberFormat="1" applyFont="1" applyFill="1" applyBorder="1" applyAlignment="1">
      <alignment horizontal="center" vertical="center"/>
    </xf>
    <xf numFmtId="0" fontId="51" fillId="33" borderId="19" xfId="0" applyFont="1" applyFill="1" applyBorder="1" applyAlignment="1">
      <alignment horizontal="center" vertical="center"/>
    </xf>
    <xf numFmtId="0" fontId="51" fillId="33" borderId="21" xfId="0" applyFont="1" applyFill="1" applyBorder="1" applyAlignment="1">
      <alignment horizontal="center" vertical="center"/>
    </xf>
    <xf numFmtId="0" fontId="51" fillId="33" borderId="19" xfId="0" applyFont="1" applyFill="1" applyBorder="1" applyAlignment="1">
      <alignment horizontal="center"/>
    </xf>
    <xf numFmtId="0" fontId="51" fillId="33" borderId="21" xfId="0" applyFont="1" applyFill="1" applyBorder="1" applyAlignment="1">
      <alignment horizontal="center"/>
    </xf>
    <xf numFmtId="0" fontId="76" fillId="33" borderId="40" xfId="0" applyFont="1" applyFill="1" applyBorder="1" applyAlignment="1">
      <alignment horizontal="center" vertical="center" wrapText="1"/>
    </xf>
    <xf numFmtId="0" fontId="76" fillId="33" borderId="25" xfId="0" applyFont="1" applyFill="1" applyBorder="1" applyAlignment="1">
      <alignment horizontal="center" vertical="center" wrapText="1"/>
    </xf>
    <xf numFmtId="0" fontId="76" fillId="33" borderId="41" xfId="0" applyFont="1" applyFill="1" applyBorder="1" applyAlignment="1">
      <alignment horizontal="center"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left" vertical="center"/>
    </xf>
    <xf numFmtId="0" fontId="76" fillId="33" borderId="41" xfId="0" applyFont="1" applyFill="1" applyBorder="1" applyAlignment="1">
      <alignment horizontal="center" vertical="center"/>
    </xf>
    <xf numFmtId="0" fontId="76" fillId="33" borderId="9" xfId="0" applyFont="1" applyFill="1" applyBorder="1" applyAlignment="1">
      <alignment horizontal="center" vertical="center"/>
    </xf>
    <xf numFmtId="0" fontId="76" fillId="33" borderId="41" xfId="0" applyFont="1" applyFill="1" applyBorder="1" applyAlignment="1">
      <alignment horizontal="center"/>
    </xf>
    <xf numFmtId="0" fontId="76" fillId="33" borderId="55" xfId="0" applyFont="1" applyFill="1" applyBorder="1" applyAlignment="1">
      <alignment horizontal="center"/>
    </xf>
    <xf numFmtId="0" fontId="72" fillId="0" borderId="0" xfId="0" applyFont="1" applyAlignment="1">
      <alignment horizontal="center" vertical="center"/>
    </xf>
    <xf numFmtId="0" fontId="72" fillId="0" borderId="17" xfId="0" applyFont="1" applyBorder="1" applyAlignment="1">
      <alignment horizontal="center" vertical="center"/>
    </xf>
    <xf numFmtId="0" fontId="72" fillId="0" borderId="15" xfId="0" applyFont="1" applyBorder="1" applyAlignment="1">
      <alignment horizontal="center" vertical="center"/>
    </xf>
    <xf numFmtId="0" fontId="72" fillId="0" borderId="37" xfId="0" applyFont="1" applyBorder="1" applyAlignment="1">
      <alignment horizontal="center" vertical="center"/>
    </xf>
    <xf numFmtId="0" fontId="37" fillId="33" borderId="28" xfId="0" applyFont="1" applyFill="1" applyBorder="1" applyAlignment="1">
      <alignment horizontal="center" vertical="center"/>
    </xf>
    <xf numFmtId="0" fontId="37" fillId="33" borderId="51" xfId="0" applyFont="1" applyFill="1" applyBorder="1" applyAlignment="1">
      <alignment horizontal="center" vertical="center"/>
    </xf>
    <xf numFmtId="0" fontId="37" fillId="33" borderId="36" xfId="0" applyFont="1" applyFill="1" applyBorder="1" applyAlignment="1">
      <alignment horizontal="center" vertical="center"/>
    </xf>
    <xf numFmtId="0" fontId="49" fillId="0" borderId="27" xfId="0" applyFont="1" applyBorder="1" applyAlignment="1">
      <alignment horizontal="center" vertical="center"/>
    </xf>
    <xf numFmtId="0" fontId="49" fillId="0" borderId="72" xfId="0" applyFont="1" applyBorder="1" applyAlignment="1">
      <alignment horizontal="center" vertical="center"/>
    </xf>
    <xf numFmtId="0" fontId="58" fillId="40" borderId="9" xfId="0" applyFont="1" applyFill="1" applyBorder="1" applyAlignment="1">
      <alignment horizontal="left"/>
    </xf>
    <xf numFmtId="0" fontId="76" fillId="34" borderId="9" xfId="0" applyFont="1" applyFill="1" applyBorder="1" applyAlignment="1">
      <alignment horizontal="center" vertical="center"/>
    </xf>
    <xf numFmtId="0" fontId="37" fillId="33" borderId="17" xfId="0" applyFont="1" applyFill="1" applyBorder="1" applyAlignment="1">
      <alignment horizontal="center" vertical="center"/>
    </xf>
    <xf numFmtId="0" fontId="37" fillId="33" borderId="15" xfId="0" applyFont="1" applyFill="1" applyBorder="1" applyAlignment="1">
      <alignment horizontal="center" vertical="center"/>
    </xf>
    <xf numFmtId="0" fontId="37" fillId="33" borderId="37" xfId="0" applyFont="1" applyFill="1" applyBorder="1" applyAlignment="1">
      <alignment horizontal="center" vertical="center"/>
    </xf>
    <xf numFmtId="49" fontId="90" fillId="33" borderId="29" xfId="0" applyNumberFormat="1" applyFont="1" applyFill="1" applyBorder="1" applyAlignment="1">
      <alignment horizontal="center" vertical="center"/>
    </xf>
    <xf numFmtId="49" fontId="90" fillId="33" borderId="42" xfId="0" applyNumberFormat="1" applyFont="1" applyFill="1" applyBorder="1" applyAlignment="1">
      <alignment horizontal="center" vertical="center"/>
    </xf>
    <xf numFmtId="49" fontId="90" fillId="33" borderId="52" xfId="0" applyNumberFormat="1" applyFont="1" applyFill="1" applyBorder="1" applyAlignment="1">
      <alignment horizontal="center" vertical="center"/>
    </xf>
    <xf numFmtId="49" fontId="90" fillId="33" borderId="21" xfId="0" applyNumberFormat="1" applyFont="1" applyFill="1" applyBorder="1" applyAlignment="1">
      <alignment horizontal="center" vertical="center"/>
    </xf>
    <xf numFmtId="49" fontId="90" fillId="33" borderId="19" xfId="0" applyNumberFormat="1" applyFont="1" applyFill="1" applyBorder="1" applyAlignment="1">
      <alignment horizontal="center" vertical="center"/>
    </xf>
    <xf numFmtId="0" fontId="51" fillId="33" borderId="60" xfId="0" applyFont="1" applyFill="1" applyBorder="1" applyAlignment="1">
      <alignment horizontal="center" vertical="center" wrapText="1"/>
    </xf>
    <xf numFmtId="0" fontId="51" fillId="33" borderId="61" xfId="0" applyFont="1" applyFill="1" applyBorder="1" applyAlignment="1">
      <alignment horizontal="center" vertical="center" wrapText="1"/>
    </xf>
    <xf numFmtId="0" fontId="51" fillId="33" borderId="23" xfId="0" applyFont="1" applyFill="1" applyBorder="1" applyAlignment="1">
      <alignment horizontal="center" vertical="center" wrapText="1"/>
    </xf>
    <xf numFmtId="0" fontId="51" fillId="33" borderId="26" xfId="0" applyFont="1" applyFill="1" applyBorder="1" applyAlignment="1">
      <alignment horizontal="center" vertical="center" wrapText="1"/>
    </xf>
    <xf numFmtId="0" fontId="51" fillId="33" borderId="64" xfId="0" applyFont="1" applyFill="1" applyBorder="1" applyAlignment="1">
      <alignment horizontal="center" vertical="center"/>
    </xf>
    <xf numFmtId="0" fontId="51" fillId="33" borderId="70" xfId="0" applyFont="1" applyFill="1" applyBorder="1" applyAlignment="1">
      <alignment horizontal="center" vertical="center"/>
    </xf>
    <xf numFmtId="0" fontId="51" fillId="33" borderId="63" xfId="0" applyFont="1" applyFill="1" applyBorder="1" applyAlignment="1">
      <alignment horizontal="center" vertical="center"/>
    </xf>
    <xf numFmtId="0" fontId="51" fillId="33" borderId="23" xfId="0" applyFont="1" applyFill="1" applyBorder="1" applyAlignment="1">
      <alignment horizontal="center"/>
    </xf>
    <xf numFmtId="0" fontId="51" fillId="33" borderId="16" xfId="0" applyFont="1" applyFill="1" applyBorder="1" applyAlignment="1">
      <alignment horizontal="center"/>
    </xf>
    <xf numFmtId="0" fontId="51" fillId="33" borderId="24" xfId="0" applyFont="1" applyFill="1" applyBorder="1" applyAlignment="1">
      <alignment horizontal="center"/>
    </xf>
    <xf numFmtId="0" fontId="51" fillId="33" borderId="63" xfId="0" applyFont="1" applyFill="1" applyBorder="1" applyAlignment="1">
      <alignment horizontal="left" vertical="center"/>
    </xf>
    <xf numFmtId="0" fontId="51" fillId="33" borderId="61" xfId="0" applyFont="1" applyFill="1" applyBorder="1" applyAlignment="1">
      <alignment horizontal="left" vertical="center"/>
    </xf>
    <xf numFmtId="0" fontId="37" fillId="33" borderId="60" xfId="0" applyFont="1" applyFill="1" applyBorder="1" applyAlignment="1">
      <alignment horizontal="center" vertical="center" wrapText="1"/>
    </xf>
    <xf numFmtId="0" fontId="37" fillId="33" borderId="61" xfId="0" applyFont="1" applyFill="1" applyBorder="1" applyAlignment="1">
      <alignment horizontal="center" vertical="center" wrapText="1"/>
    </xf>
    <xf numFmtId="0" fontId="51" fillId="33" borderId="60" xfId="0" applyFont="1" applyFill="1" applyBorder="1" applyAlignment="1">
      <alignment horizontal="center" vertical="center"/>
    </xf>
    <xf numFmtId="0" fontId="51" fillId="33" borderId="61" xfId="0" applyFont="1" applyFill="1" applyBorder="1" applyAlignment="1">
      <alignment horizontal="center" vertical="center"/>
    </xf>
    <xf numFmtId="0" fontId="76" fillId="33" borderId="32" xfId="85" applyFont="1" applyFill="1" applyBorder="1" applyAlignment="1">
      <alignment horizontal="center" vertical="center" wrapText="1"/>
    </xf>
    <xf numFmtId="0" fontId="71" fillId="0" borderId="9" xfId="85" applyFont="1" applyBorder="1" applyAlignment="1">
      <alignment horizontal="center" vertical="center" wrapText="1"/>
    </xf>
    <xf numFmtId="0" fontId="51" fillId="0" borderId="22" xfId="85" applyFont="1" applyBorder="1" applyAlignment="1">
      <alignment horizontal="center" vertical="center" wrapText="1"/>
    </xf>
    <xf numFmtId="0" fontId="51" fillId="0" borderId="29" xfId="85" applyFont="1" applyBorder="1" applyAlignment="1">
      <alignment horizontal="center" vertical="center" wrapText="1"/>
    </xf>
    <xf numFmtId="0" fontId="51" fillId="0" borderId="5" xfId="85" applyFont="1" applyBorder="1" applyAlignment="1">
      <alignment horizontal="center" vertical="center" wrapText="1"/>
    </xf>
    <xf numFmtId="0" fontId="51" fillId="0" borderId="43" xfId="85" applyFont="1" applyBorder="1" applyAlignment="1">
      <alignment horizontal="center" vertical="center" wrapText="1"/>
    </xf>
    <xf numFmtId="0" fontId="51" fillId="33" borderId="19" xfId="85" applyFont="1" applyFill="1" applyBorder="1" applyAlignment="1">
      <alignment horizontal="center"/>
    </xf>
    <xf numFmtId="0" fontId="51" fillId="33" borderId="21" xfId="85" applyFont="1" applyFill="1" applyBorder="1" applyAlignment="1">
      <alignment horizontal="center"/>
    </xf>
    <xf numFmtId="0" fontId="51" fillId="0" borderId="42" xfId="85" applyFont="1" applyBorder="1" applyAlignment="1">
      <alignment horizontal="center" vertical="center" wrapText="1"/>
    </xf>
    <xf numFmtId="0" fontId="51" fillId="0" borderId="48" xfId="85" applyFont="1" applyBorder="1" applyAlignment="1">
      <alignment horizontal="center" vertical="center" wrapText="1"/>
    </xf>
    <xf numFmtId="0" fontId="51" fillId="0" borderId="0" xfId="85" applyFont="1" applyAlignment="1">
      <alignment horizontal="center" vertical="center" wrapText="1"/>
    </xf>
    <xf numFmtId="0" fontId="51" fillId="0" borderId="13" xfId="85" applyFont="1" applyBorder="1" applyAlignment="1">
      <alignment horizontal="center" vertical="center" wrapText="1"/>
    </xf>
    <xf numFmtId="0" fontId="51" fillId="0" borderId="31" xfId="85" applyFont="1" applyBorder="1" applyAlignment="1">
      <alignment horizontal="center" vertical="center" wrapText="1"/>
    </xf>
    <xf numFmtId="0" fontId="48" fillId="33" borderId="19" xfId="85" applyFont="1" applyFill="1" applyBorder="1" applyAlignment="1">
      <alignment horizontal="center"/>
    </xf>
    <xf numFmtId="0" fontId="48" fillId="33" borderId="21" xfId="85" applyFont="1" applyFill="1" applyBorder="1" applyAlignment="1">
      <alignment horizontal="center"/>
    </xf>
    <xf numFmtId="3" fontId="51" fillId="33" borderId="45" xfId="0" applyNumberFormat="1" applyFont="1" applyFill="1" applyBorder="1" applyAlignment="1">
      <alignment horizontal="center" vertical="center"/>
    </xf>
    <xf numFmtId="3" fontId="51" fillId="33" borderId="46" xfId="0" applyNumberFormat="1" applyFont="1" applyFill="1" applyBorder="1" applyAlignment="1">
      <alignment horizontal="center" vertical="center"/>
    </xf>
    <xf numFmtId="3" fontId="51" fillId="33" borderId="74" xfId="0" applyNumberFormat="1" applyFont="1" applyFill="1" applyBorder="1" applyAlignment="1">
      <alignment horizontal="center" vertical="center"/>
    </xf>
    <xf numFmtId="0" fontId="37" fillId="33" borderId="41" xfId="0" applyFont="1" applyFill="1" applyBorder="1" applyAlignment="1">
      <alignment horizontal="center" vertical="center" wrapText="1"/>
    </xf>
    <xf numFmtId="0" fontId="37" fillId="33" borderId="9" xfId="0" applyFont="1" applyFill="1" applyBorder="1" applyAlignment="1">
      <alignment horizontal="center" vertical="center" wrapText="1"/>
    </xf>
    <xf numFmtId="0" fontId="37" fillId="33" borderId="34" xfId="0" applyFont="1" applyFill="1" applyBorder="1" applyAlignment="1">
      <alignment horizontal="center" vertical="center" wrapText="1"/>
    </xf>
    <xf numFmtId="0" fontId="37" fillId="33" borderId="56" xfId="0" applyFont="1" applyFill="1" applyBorder="1" applyAlignment="1">
      <alignment horizontal="center" vertical="center" wrapText="1"/>
    </xf>
    <xf numFmtId="0" fontId="37" fillId="33" borderId="19" xfId="0" applyFont="1" applyFill="1" applyBorder="1" applyAlignment="1">
      <alignment horizontal="center" vertical="center" wrapText="1"/>
    </xf>
    <xf numFmtId="0" fontId="37" fillId="33" borderId="83" xfId="0" applyFont="1" applyFill="1" applyBorder="1" applyAlignment="1">
      <alignment horizontal="center" vertical="center" wrapText="1"/>
    </xf>
    <xf numFmtId="0" fontId="37" fillId="33" borderId="40" xfId="0" applyFont="1" applyFill="1" applyBorder="1" applyAlignment="1">
      <alignment horizontal="center" vertical="center" wrapText="1"/>
    </xf>
    <xf numFmtId="0" fontId="37" fillId="33" borderId="25" xfId="0" applyFont="1" applyFill="1" applyBorder="1" applyAlignment="1">
      <alignment horizontal="center" vertical="center" wrapText="1"/>
    </xf>
    <xf numFmtId="0" fontId="37" fillId="33" borderId="54" xfId="0" applyFont="1" applyFill="1" applyBorder="1" applyAlignment="1">
      <alignment horizontal="center" vertical="center" wrapText="1"/>
    </xf>
    <xf numFmtId="0" fontId="37" fillId="33" borderId="57" xfId="0" applyFont="1" applyFill="1" applyBorder="1" applyAlignment="1">
      <alignment horizontal="center" vertical="center" wrapText="1"/>
    </xf>
    <xf numFmtId="0" fontId="37" fillId="33" borderId="21" xfId="0" applyFont="1" applyFill="1" applyBorder="1" applyAlignment="1">
      <alignment horizontal="center" vertical="center" wrapText="1"/>
    </xf>
    <xf numFmtId="0" fontId="37" fillId="33" borderId="53" xfId="0" applyFont="1" applyFill="1" applyBorder="1" applyAlignment="1">
      <alignment horizontal="center" vertical="center" wrapText="1"/>
    </xf>
    <xf numFmtId="0" fontId="37" fillId="33" borderId="55"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37" fillId="33" borderId="39" xfId="0" applyFont="1" applyFill="1" applyBorder="1" applyAlignment="1">
      <alignment horizontal="center" vertical="center" wrapText="1"/>
    </xf>
    <xf numFmtId="0" fontId="51" fillId="33" borderId="9" xfId="0" applyFont="1" applyFill="1" applyBorder="1" applyAlignment="1">
      <alignment horizontal="center" vertical="center" wrapText="1"/>
    </xf>
    <xf numFmtId="0" fontId="37" fillId="33" borderId="24" xfId="0" applyFont="1" applyFill="1" applyBorder="1" applyAlignment="1">
      <alignment horizontal="center" vertical="center" wrapText="1"/>
    </xf>
    <xf numFmtId="0" fontId="37" fillId="33" borderId="27" xfId="0" applyFont="1" applyFill="1" applyBorder="1" applyAlignment="1">
      <alignment horizontal="center" vertical="center" wrapText="1"/>
    </xf>
    <xf numFmtId="0" fontId="37" fillId="33" borderId="75" xfId="0" applyFont="1" applyFill="1" applyBorder="1" applyAlignment="1">
      <alignment horizontal="center" vertical="center" wrapText="1"/>
    </xf>
    <xf numFmtId="0" fontId="37" fillId="33" borderId="84" xfId="0" applyFont="1" applyFill="1" applyBorder="1" applyAlignment="1">
      <alignment horizontal="center" vertical="center" wrapText="1"/>
    </xf>
    <xf numFmtId="0" fontId="37" fillId="33" borderId="44" xfId="0" applyFont="1" applyFill="1" applyBorder="1" applyAlignment="1">
      <alignment horizontal="center" vertical="center" wrapText="1"/>
    </xf>
    <xf numFmtId="0" fontId="37" fillId="33" borderId="69" xfId="0" applyFont="1" applyFill="1" applyBorder="1" applyAlignment="1">
      <alignment horizontal="center" vertical="center" wrapText="1"/>
    </xf>
    <xf numFmtId="0" fontId="51" fillId="0" borderId="23"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59" xfId="0" applyFont="1" applyBorder="1" applyAlignment="1">
      <alignment horizontal="center" vertical="center" wrapText="1"/>
    </xf>
    <xf numFmtId="0" fontId="51" fillId="33" borderId="62" xfId="0" applyFont="1" applyFill="1" applyBorder="1" applyAlignment="1">
      <alignment horizontal="center" vertical="center" wrapText="1"/>
    </xf>
    <xf numFmtId="0" fontId="51" fillId="33" borderId="27" xfId="0" applyFont="1" applyFill="1" applyBorder="1" applyAlignment="1">
      <alignment horizontal="center" vertical="center" wrapText="1"/>
    </xf>
    <xf numFmtId="0" fontId="51" fillId="33" borderId="76" xfId="0" applyFont="1" applyFill="1" applyBorder="1" applyAlignment="1">
      <alignment horizontal="center" vertical="center" wrapText="1"/>
    </xf>
    <xf numFmtId="0" fontId="89" fillId="33" borderId="41" xfId="0" applyFont="1" applyFill="1" applyBorder="1" applyAlignment="1">
      <alignment horizontal="center"/>
    </xf>
    <xf numFmtId="0" fontId="89" fillId="33" borderId="55" xfId="0" applyFont="1" applyFill="1" applyBorder="1" applyAlignment="1">
      <alignment horizontal="center"/>
    </xf>
    <xf numFmtId="0" fontId="51" fillId="0" borderId="17" xfId="85" applyFont="1" applyBorder="1" applyAlignment="1">
      <alignment horizontal="center" vertical="center" wrapText="1"/>
    </xf>
    <xf numFmtId="0" fontId="51" fillId="0" borderId="15" xfId="85" applyFont="1" applyBorder="1" applyAlignment="1">
      <alignment horizontal="center" vertical="center" wrapText="1"/>
    </xf>
    <xf numFmtId="0" fontId="51" fillId="0" borderId="37" xfId="85" applyFont="1" applyBorder="1" applyAlignment="1">
      <alignment horizontal="center" vertical="center" wrapText="1"/>
    </xf>
    <xf numFmtId="0" fontId="50" fillId="0" borderId="22" xfId="85" applyFont="1" applyBorder="1" applyAlignment="1">
      <alignment horizontal="center" vertical="center" wrapText="1"/>
    </xf>
    <xf numFmtId="0" fontId="50" fillId="0" borderId="17" xfId="85" applyFont="1" applyBorder="1" applyAlignment="1">
      <alignment horizontal="center" vertical="center" wrapText="1"/>
    </xf>
    <xf numFmtId="0" fontId="50" fillId="0" borderId="15" xfId="85" applyFont="1" applyBorder="1" applyAlignment="1">
      <alignment horizontal="center" vertical="center" wrapText="1"/>
    </xf>
    <xf numFmtId="0" fontId="50" fillId="0" borderId="37" xfId="85" applyFont="1" applyBorder="1" applyAlignment="1">
      <alignment horizontal="center" vertical="center" wrapText="1"/>
    </xf>
    <xf numFmtId="0" fontId="50" fillId="33" borderId="19" xfId="85" applyFont="1" applyFill="1" applyBorder="1" applyAlignment="1">
      <alignment horizontal="center"/>
    </xf>
    <xf numFmtId="0" fontId="50" fillId="33" borderId="21" xfId="85" applyFont="1" applyFill="1" applyBorder="1" applyAlignment="1">
      <alignment horizontal="center"/>
    </xf>
    <xf numFmtId="0" fontId="50" fillId="0" borderId="29" xfId="85" applyFont="1" applyBorder="1" applyAlignment="1">
      <alignment horizontal="center" vertical="center" wrapText="1"/>
    </xf>
    <xf numFmtId="0" fontId="50" fillId="0" borderId="42" xfId="85" applyFont="1" applyBorder="1" applyAlignment="1">
      <alignment horizontal="center" vertical="center" wrapText="1"/>
    </xf>
    <xf numFmtId="0" fontId="50" fillId="0" borderId="48" xfId="85" applyFont="1" applyBorder="1" applyAlignment="1">
      <alignment horizontal="center" vertical="center" wrapText="1"/>
    </xf>
    <xf numFmtId="0" fontId="50" fillId="0" borderId="5" xfId="85" applyFont="1" applyBorder="1" applyAlignment="1">
      <alignment horizontal="center" vertical="center" wrapText="1"/>
    </xf>
    <xf numFmtId="0" fontId="50" fillId="0" borderId="0" xfId="85" applyFont="1" applyAlignment="1">
      <alignment horizontal="center" vertical="center" wrapText="1"/>
    </xf>
    <xf numFmtId="0" fontId="50" fillId="0" borderId="43" xfId="85" applyFont="1" applyBorder="1" applyAlignment="1">
      <alignment horizontal="center" vertical="center" wrapText="1"/>
    </xf>
    <xf numFmtId="0" fontId="50" fillId="0" borderId="13" xfId="85" applyFont="1" applyBorder="1" applyAlignment="1">
      <alignment horizontal="center" vertical="center" wrapText="1"/>
    </xf>
    <xf numFmtId="0" fontId="50" fillId="0" borderId="31" xfId="85" applyFont="1" applyBorder="1" applyAlignment="1">
      <alignment horizontal="center" vertical="center" wrapText="1"/>
    </xf>
    <xf numFmtId="0" fontId="6" fillId="33" borderId="19" xfId="85" applyFont="1" applyFill="1" applyBorder="1" applyAlignment="1">
      <alignment horizontal="center"/>
    </xf>
    <xf numFmtId="0" fontId="6" fillId="33" borderId="21" xfId="85" applyFont="1" applyFill="1" applyBorder="1" applyAlignment="1">
      <alignment horizontal="center"/>
    </xf>
    <xf numFmtId="0" fontId="6" fillId="0" borderId="0" xfId="85" applyFont="1" applyAlignment="1">
      <alignment horizontal="left" vertical="top" wrapText="1"/>
    </xf>
    <xf numFmtId="0" fontId="6" fillId="33" borderId="9" xfId="85" applyFont="1" applyFill="1" applyBorder="1" applyAlignment="1">
      <alignment horizontal="center"/>
    </xf>
    <xf numFmtId="0" fontId="50" fillId="33" borderId="9" xfId="85" applyFont="1" applyFill="1" applyBorder="1" applyAlignment="1">
      <alignment horizontal="center"/>
    </xf>
    <xf numFmtId="0" fontId="50" fillId="0" borderId="37" xfId="0" applyFont="1" applyBorder="1" applyAlignment="1">
      <alignment horizontal="center" vertical="center"/>
    </xf>
    <xf numFmtId="0" fontId="76" fillId="33" borderId="56" xfId="85" applyFont="1" applyFill="1" applyBorder="1" applyAlignment="1">
      <alignment horizontal="center" vertical="center" wrapText="1"/>
    </xf>
    <xf numFmtId="0" fontId="76" fillId="33" borderId="82" xfId="85" applyFont="1" applyFill="1" applyBorder="1" applyAlignment="1">
      <alignment horizontal="center" vertical="center" wrapText="1"/>
    </xf>
    <xf numFmtId="0" fontId="76" fillId="33" borderId="57" xfId="85" applyFont="1" applyFill="1" applyBorder="1" applyAlignment="1">
      <alignment horizontal="center" vertical="center" wrapText="1"/>
    </xf>
    <xf numFmtId="0" fontId="72" fillId="33" borderId="19" xfId="85" applyFont="1" applyFill="1" applyBorder="1" applyAlignment="1">
      <alignment horizontal="center" vertical="center" wrapText="1"/>
    </xf>
    <xf numFmtId="0" fontId="72" fillId="33" borderId="20" xfId="85" applyFont="1" applyFill="1" applyBorder="1" applyAlignment="1">
      <alignment horizontal="center" vertical="center" wrapText="1"/>
    </xf>
    <xf numFmtId="0" fontId="72" fillId="33" borderId="19" xfId="0" applyFont="1" applyFill="1" applyBorder="1" applyAlignment="1">
      <alignment horizontal="center" vertical="center" wrapText="1"/>
    </xf>
    <xf numFmtId="0" fontId="72" fillId="33" borderId="20" xfId="0" applyFont="1" applyFill="1" applyBorder="1" applyAlignment="1">
      <alignment horizontal="center" vertical="center" wrapText="1"/>
    </xf>
    <xf numFmtId="0" fontId="72" fillId="33" borderId="21" xfId="0" applyFont="1" applyFill="1" applyBorder="1" applyAlignment="1">
      <alignment horizontal="center" vertical="center" wrapText="1"/>
    </xf>
    <xf numFmtId="0" fontId="72" fillId="40" borderId="5" xfId="85" applyFont="1" applyFill="1" applyBorder="1" applyAlignment="1">
      <alignment horizontal="left" vertical="center" wrapText="1"/>
    </xf>
    <xf numFmtId="0" fontId="75" fillId="40" borderId="0" xfId="85" applyFont="1" applyFill="1" applyAlignment="1">
      <alignment horizontal="left" vertical="center" wrapText="1"/>
    </xf>
    <xf numFmtId="0" fontId="75" fillId="40" borderId="13" xfId="85" applyFont="1" applyFill="1" applyBorder="1" applyAlignment="1">
      <alignment horizontal="left" vertical="center" wrapText="1"/>
    </xf>
    <xf numFmtId="0" fontId="75" fillId="40" borderId="72" xfId="85" applyFont="1" applyFill="1" applyBorder="1" applyAlignment="1">
      <alignment horizontal="left" vertical="center" wrapText="1"/>
    </xf>
    <xf numFmtId="0" fontId="50" fillId="0" borderId="26" xfId="0" applyFont="1" applyBorder="1" applyAlignment="1">
      <alignment horizontal="center" vertical="center"/>
    </xf>
    <xf numFmtId="0" fontId="50" fillId="0" borderId="0" xfId="0" applyFont="1" applyAlignment="1">
      <alignment horizontal="center" vertical="center"/>
    </xf>
    <xf numFmtId="0" fontId="50" fillId="0" borderId="27" xfId="0" applyFont="1" applyBorder="1" applyAlignment="1">
      <alignment horizontal="center" vertical="center"/>
    </xf>
    <xf numFmtId="0" fontId="50" fillId="0" borderId="88" xfId="0" applyFont="1" applyBorder="1" applyAlignment="1">
      <alignment horizontal="center"/>
    </xf>
    <xf numFmtId="0" fontId="50" fillId="0" borderId="77" xfId="0" applyFont="1" applyBorder="1" applyAlignment="1">
      <alignment horizontal="center"/>
    </xf>
    <xf numFmtId="0" fontId="50" fillId="0" borderId="69" xfId="0" applyFont="1" applyBorder="1" applyAlignment="1">
      <alignment horizontal="center"/>
    </xf>
    <xf numFmtId="0" fontId="56" fillId="0" borderId="9" xfId="85" applyFont="1" applyBorder="1" applyAlignment="1">
      <alignment horizontal="center" vertical="center" wrapText="1"/>
    </xf>
  </cellXfs>
  <cellStyles count="138">
    <cellStyle name="_ALB content sheet" xfId="1" xr:uid="{00000000-0005-0000-0000-000000000000}"/>
    <cellStyle name="_ALB_StructPC tables" xfId="2" xr:uid="{00000000-0005-0000-0000-000001000000}"/>
    <cellStyle name="_Output to team May 12 2008 10pm" xfId="3" xr:uid="{00000000-0005-0000-0000-000002000000}"/>
    <cellStyle name="_PC Table Summary fror Gramoz May 13 2008" xfId="4" xr:uid="{00000000-0005-0000-0000-000003000000}"/>
    <cellStyle name="1 indent" xfId="5" xr:uid="{00000000-0005-0000-0000-000004000000}"/>
    <cellStyle name="2 indents" xfId="6" xr:uid="{00000000-0005-0000-0000-000005000000}"/>
    <cellStyle name="20% - Accent1" xfId="7" builtinId="30" customBuiltin="1"/>
    <cellStyle name="20% - Accent2" xfId="8" builtinId="34" customBuiltin="1"/>
    <cellStyle name="20% - Accent3" xfId="9" builtinId="38" customBuiltin="1"/>
    <cellStyle name="20% - Accent4" xfId="10" builtinId="42" customBuiltin="1"/>
    <cellStyle name="20% - Accent5" xfId="11" builtinId="46" customBuiltin="1"/>
    <cellStyle name="20% - Accent6" xfId="12" builtinId="50" customBuiltin="1"/>
    <cellStyle name="3 indents" xfId="13" xr:uid="{00000000-0005-0000-0000-00000C000000}"/>
    <cellStyle name="4 indents" xfId="14" xr:uid="{00000000-0005-0000-0000-00000D000000}"/>
    <cellStyle name="40% - Accent1" xfId="15" builtinId="31" customBuiltin="1"/>
    <cellStyle name="40% - Accent2" xfId="16" builtinId="35" customBuiltin="1"/>
    <cellStyle name="40% - Accent3" xfId="17" builtinId="39" customBuiltin="1"/>
    <cellStyle name="40% - Accent4" xfId="18" builtinId="43" customBuiltin="1"/>
    <cellStyle name="40% - Accent5" xfId="19" builtinId="47" customBuiltin="1"/>
    <cellStyle name="40% - Accent6" xfId="20" builtinId="51" customBuiltin="1"/>
    <cellStyle name="5 indents" xfId="21" xr:uid="{00000000-0005-0000-0000-000014000000}"/>
    <cellStyle name="60% - Accent1" xfId="22" builtinId="32" customBuiltin="1"/>
    <cellStyle name="60% - Accent2" xfId="23" builtinId="36" customBuiltin="1"/>
    <cellStyle name="60% - Accent3" xfId="24" builtinId="40" customBuiltin="1"/>
    <cellStyle name="60% - Accent4" xfId="25" builtinId="44" customBuiltin="1"/>
    <cellStyle name="60% - Accent5" xfId="26" builtinId="48" customBuiltin="1"/>
    <cellStyle name="60% - Accent6" xfId="27" builtinId="52" customBuiltin="1"/>
    <cellStyle name="Accent1" xfId="28" builtinId="29" customBuiltin="1"/>
    <cellStyle name="Accent2" xfId="29" builtinId="33" customBuiltin="1"/>
    <cellStyle name="Accent3" xfId="30" builtinId="37" customBuiltin="1"/>
    <cellStyle name="Accent4" xfId="31" builtinId="41" customBuiltin="1"/>
    <cellStyle name="Accent5" xfId="32" builtinId="45" customBuiltin="1"/>
    <cellStyle name="Accent6" xfId="33" builtinId="49" customBuiltin="1"/>
    <cellStyle name="Bad" xfId="34" builtinId="27" customBuiltin="1"/>
    <cellStyle name="BoA" xfId="35" xr:uid="{00000000-0005-0000-0000-000022000000}"/>
    <cellStyle name="Calculation" xfId="36" builtinId="22" customBuiltin="1"/>
    <cellStyle name="Celkem" xfId="37" xr:uid="{00000000-0005-0000-0000-000024000000}"/>
    <cellStyle name="Check Cell" xfId="38" builtinId="23" customBuiltin="1"/>
    <cellStyle name="Comma" xfId="39" builtinId="3"/>
    <cellStyle name="Comma  - Style1" xfId="40" xr:uid="{00000000-0005-0000-0000-000027000000}"/>
    <cellStyle name="Comma(3)" xfId="41" xr:uid="{00000000-0005-0000-0000-000028000000}"/>
    <cellStyle name="Curren - Style3" xfId="42" xr:uid="{00000000-0005-0000-0000-000029000000}"/>
    <cellStyle name="Curren - Style4" xfId="43" xr:uid="{00000000-0005-0000-0000-00002A000000}"/>
    <cellStyle name="Datum" xfId="44" xr:uid="{00000000-0005-0000-0000-00002B000000}"/>
    <cellStyle name="Defl/Infl" xfId="45" xr:uid="{00000000-0005-0000-0000-00002C000000}"/>
    <cellStyle name="Euro" xfId="46" xr:uid="{00000000-0005-0000-0000-00002D000000}"/>
    <cellStyle name="Exogenous" xfId="47" xr:uid="{00000000-0005-0000-0000-00002E000000}"/>
    <cellStyle name="Explanatory Text" xfId="48" builtinId="53" customBuiltin="1"/>
    <cellStyle name="Finanční0" xfId="49" xr:uid="{00000000-0005-0000-0000-000030000000}"/>
    <cellStyle name="Finanèní0" xfId="50" xr:uid="{00000000-0005-0000-0000-000031000000}"/>
    <cellStyle name="Good" xfId="51" builtinId="26" customBuiltin="1"/>
    <cellStyle name="Grey" xfId="52" xr:uid="{00000000-0005-0000-0000-000033000000}"/>
    <cellStyle name="Heading 1" xfId="53" builtinId="16" customBuiltin="1"/>
    <cellStyle name="Heading 2" xfId="54" builtinId="17" customBuiltin="1"/>
    <cellStyle name="Heading 3" xfId="55" builtinId="18" customBuiltin="1"/>
    <cellStyle name="Heading 4" xfId="56" builtinId="19" customBuiltin="1"/>
    <cellStyle name="Hipervínculo_IIF" xfId="57" xr:uid="{00000000-0005-0000-0000-000038000000}"/>
    <cellStyle name="IMF" xfId="58" xr:uid="{00000000-0005-0000-0000-000039000000}"/>
    <cellStyle name="imf-one decimal" xfId="59" xr:uid="{00000000-0005-0000-0000-00003A000000}"/>
    <cellStyle name="imf-zero decimal" xfId="60" xr:uid="{00000000-0005-0000-0000-00003B000000}"/>
    <cellStyle name="Input" xfId="61" builtinId="20" customBuiltin="1"/>
    <cellStyle name="Input [yellow]" xfId="62" xr:uid="{00000000-0005-0000-0000-00003D000000}"/>
    <cellStyle name="INSTAT" xfId="63" xr:uid="{00000000-0005-0000-0000-00003E000000}"/>
    <cellStyle name="Label" xfId="64" xr:uid="{00000000-0005-0000-0000-00003F000000}"/>
    <cellStyle name="Linked Cell" xfId="65" builtinId="24" customBuiltin="1"/>
    <cellStyle name="Měna0" xfId="66" xr:uid="{00000000-0005-0000-0000-000041000000}"/>
    <cellStyle name="Millares [0]_BALPROGRAMA2001R" xfId="67" xr:uid="{00000000-0005-0000-0000-000042000000}"/>
    <cellStyle name="Millares_BALPROGRAMA2001R" xfId="68" xr:uid="{00000000-0005-0000-0000-000043000000}"/>
    <cellStyle name="Milliers [0]_Encours - Apr rééch" xfId="69" xr:uid="{00000000-0005-0000-0000-000044000000}"/>
    <cellStyle name="Milliers_Encours - Apr rééch" xfId="70" xr:uid="{00000000-0005-0000-0000-000045000000}"/>
    <cellStyle name="Mìna0" xfId="71" xr:uid="{00000000-0005-0000-0000-000046000000}"/>
    <cellStyle name="Model" xfId="72" xr:uid="{00000000-0005-0000-0000-000047000000}"/>
    <cellStyle name="MoF" xfId="73" xr:uid="{00000000-0005-0000-0000-000048000000}"/>
    <cellStyle name="Moneda [0]_BALPROGRAMA2001R" xfId="74" xr:uid="{00000000-0005-0000-0000-000049000000}"/>
    <cellStyle name="Moneda_BALPROGRAMA2001R" xfId="75" xr:uid="{00000000-0005-0000-0000-00004A000000}"/>
    <cellStyle name="Monétaire [0]_Encours - Apr rééch" xfId="76" xr:uid="{00000000-0005-0000-0000-00004B000000}"/>
    <cellStyle name="Monétaire_Encours - Apr rééch" xfId="77" xr:uid="{00000000-0005-0000-0000-00004C000000}"/>
    <cellStyle name="Neutral" xfId="78" builtinId="28" customBuiltin="1"/>
    <cellStyle name="Normal" xfId="0" builtinId="0"/>
    <cellStyle name="Normal - Style1" xfId="79" xr:uid="{00000000-0005-0000-0000-00004F000000}"/>
    <cellStyle name="Normal - Style2" xfId="80" xr:uid="{00000000-0005-0000-0000-000050000000}"/>
    <cellStyle name="Normal - Style5" xfId="81" xr:uid="{00000000-0005-0000-0000-000051000000}"/>
    <cellStyle name="Normal - Style6" xfId="82" xr:uid="{00000000-0005-0000-0000-000052000000}"/>
    <cellStyle name="Normal - Style7" xfId="83" xr:uid="{00000000-0005-0000-0000-000053000000}"/>
    <cellStyle name="Normal - Style8" xfId="84" xr:uid="{00000000-0005-0000-0000-000054000000}"/>
    <cellStyle name="Normal 2" xfId="85" xr:uid="{00000000-0005-0000-0000-000055000000}"/>
    <cellStyle name="Normal Table" xfId="86" xr:uid="{00000000-0005-0000-0000-000056000000}"/>
    <cellStyle name="Normal_Formati_permbledhese_Investimet 2007" xfId="137" xr:uid="{00000000-0005-0000-0000-000057000000}"/>
    <cellStyle name="Note" xfId="87" builtinId="10" customBuiltin="1"/>
    <cellStyle name="Output" xfId="88" builtinId="21" customBuiltin="1"/>
    <cellStyle name="Output Amounts" xfId="89" xr:uid="{00000000-0005-0000-0000-00005A000000}"/>
    <cellStyle name="Percent" xfId="90" builtinId="5"/>
    <cellStyle name="Percent [2]" xfId="91" xr:uid="{00000000-0005-0000-0000-00005C000000}"/>
    <cellStyle name="Percent 2" xfId="92" xr:uid="{00000000-0005-0000-0000-00005D000000}"/>
    <cellStyle name="percentage difference" xfId="93" xr:uid="{00000000-0005-0000-0000-00005E000000}"/>
    <cellStyle name="percentage difference one decimal" xfId="94" xr:uid="{00000000-0005-0000-0000-00005F000000}"/>
    <cellStyle name="percentage difference zero decimal" xfId="95" xr:uid="{00000000-0005-0000-0000-000060000000}"/>
    <cellStyle name="Pevný" xfId="96" xr:uid="{00000000-0005-0000-0000-000061000000}"/>
    <cellStyle name="Presentation" xfId="97" xr:uid="{00000000-0005-0000-0000-000062000000}"/>
    <cellStyle name="Proj" xfId="98" xr:uid="{00000000-0005-0000-0000-000063000000}"/>
    <cellStyle name="Publication" xfId="99" xr:uid="{00000000-0005-0000-0000-000064000000}"/>
    <cellStyle name="STYL1 - Style1" xfId="100" xr:uid="{00000000-0005-0000-0000-000065000000}"/>
    <cellStyle name="Style 1" xfId="101" xr:uid="{00000000-0005-0000-0000-000066000000}"/>
    <cellStyle name="Text" xfId="102" xr:uid="{00000000-0005-0000-0000-000067000000}"/>
    <cellStyle name="Title" xfId="103" builtinId="15" customBuiltin="1"/>
    <cellStyle name="Total" xfId="104" builtinId="25" customBuiltin="1"/>
    <cellStyle name="Warning Text" xfId="105" builtinId="11" customBuiltin="1"/>
    <cellStyle name="WebAnchor1" xfId="106" xr:uid="{00000000-0005-0000-0000-00006B000000}"/>
    <cellStyle name="WebAnchor2" xfId="107" xr:uid="{00000000-0005-0000-0000-00006C000000}"/>
    <cellStyle name="WebAnchor3" xfId="108" xr:uid="{00000000-0005-0000-0000-00006D000000}"/>
    <cellStyle name="WebAnchor4" xfId="109" xr:uid="{00000000-0005-0000-0000-00006E000000}"/>
    <cellStyle name="WebAnchor5" xfId="110" xr:uid="{00000000-0005-0000-0000-00006F000000}"/>
    <cellStyle name="WebAnchor6" xfId="111" xr:uid="{00000000-0005-0000-0000-000070000000}"/>
    <cellStyle name="WebAnchor7" xfId="112" xr:uid="{00000000-0005-0000-0000-000071000000}"/>
    <cellStyle name="Webexclude" xfId="113" xr:uid="{00000000-0005-0000-0000-000072000000}"/>
    <cellStyle name="WebFN" xfId="114" xr:uid="{00000000-0005-0000-0000-000073000000}"/>
    <cellStyle name="WebFN1" xfId="115" xr:uid="{00000000-0005-0000-0000-000074000000}"/>
    <cellStyle name="WebFN2" xfId="116" xr:uid="{00000000-0005-0000-0000-000075000000}"/>
    <cellStyle name="WebFN3" xfId="117" xr:uid="{00000000-0005-0000-0000-000076000000}"/>
    <cellStyle name="WebFN4" xfId="118" xr:uid="{00000000-0005-0000-0000-000077000000}"/>
    <cellStyle name="WebHR" xfId="119" xr:uid="{00000000-0005-0000-0000-000078000000}"/>
    <cellStyle name="WebIndent1" xfId="120" xr:uid="{00000000-0005-0000-0000-000079000000}"/>
    <cellStyle name="WebIndent1wFN3" xfId="121" xr:uid="{00000000-0005-0000-0000-00007A000000}"/>
    <cellStyle name="WebIndent2" xfId="122" xr:uid="{00000000-0005-0000-0000-00007B000000}"/>
    <cellStyle name="WebNoBR" xfId="123" xr:uid="{00000000-0005-0000-0000-00007C000000}"/>
    <cellStyle name="Záhlaví 1" xfId="124" xr:uid="{00000000-0005-0000-0000-00007D000000}"/>
    <cellStyle name="Záhlaví 2" xfId="125" xr:uid="{00000000-0005-0000-0000-00007E000000}"/>
    <cellStyle name="zero" xfId="126" xr:uid="{00000000-0005-0000-0000-00007F000000}"/>
    <cellStyle name="ДАТА" xfId="127" xr:uid="{00000000-0005-0000-0000-000080000000}"/>
    <cellStyle name="ДЕНЕЖНЫЙ_BOPENGC" xfId="128" xr:uid="{00000000-0005-0000-0000-000081000000}"/>
    <cellStyle name="ЗАГОЛОВОК1" xfId="129" xr:uid="{00000000-0005-0000-0000-000082000000}"/>
    <cellStyle name="ЗАГОЛОВОК2" xfId="130" xr:uid="{00000000-0005-0000-0000-000083000000}"/>
    <cellStyle name="ИТОГОВЫЙ" xfId="131" xr:uid="{00000000-0005-0000-0000-000084000000}"/>
    <cellStyle name="Обычный_BOPENGC" xfId="132" xr:uid="{00000000-0005-0000-0000-000085000000}"/>
    <cellStyle name="ПРОЦЕНТНЫЙ_BOPENGC" xfId="133" xr:uid="{00000000-0005-0000-0000-000086000000}"/>
    <cellStyle name="ТЕКСТ" xfId="134" xr:uid="{00000000-0005-0000-0000-000087000000}"/>
    <cellStyle name="ФИКСИРОВАННЫЙ" xfId="135" xr:uid="{00000000-0005-0000-0000-000088000000}"/>
    <cellStyle name="ФИНАНСОВЫЙ_BOPENGC" xfId="136" xr:uid="{00000000-0005-0000-0000-000089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ATA/O2/ALB/Exchange%20rate/alb%20Ex%20rate%20and%20reserves%202004%20to%202005%20c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WIN/TEMP/MFLOW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PSGWN03P/EUR/Moldova/FPmodel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PSGWN03P/EUR/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2/EUR/DATA/Rwanda/Bref1098/RWBOP9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DATA/O1/ALB/FIS/alfis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PSSWN06p/wrs2/eur/system/WRSTA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PSGWN03P/EUR/WIN/TEMP/fiscal%20122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JANUARY/september/data/BOPoctober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PSGWN03P/EUR/Documents%20and%20Settings/Ivladkovahollar/My%20Local%20Documents/infl_9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PSGWN03P/EUR/DATA/US/GEO/REP/Geored99/geored99_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SGWN03P/EUR/DATA/O2/ALB/Exchange%20rate/alb%20Ex%20rate%20and%20reserves%202004%20to%202005%20ctest.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G9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ATA2/EUR/Documents%20and%20Settings/MEDWARDS/Local%20Settings/Temporary%20Internet%20Files/OLK9/wrs91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albania/data/gov.grants&amp;loan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PSGWN03P/EUR/WIN/TEMP/may/rus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PSGWN03P/EUR/DATA/O2/ALB/BOP/AL%20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PSGWN03P/EUR/TEMP/BOP97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PSGWN03P/EUR/DATA/O1/ALB/REAL/AL%20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PSGWN03P/EUR/Documents%20and%20Settings/CSONG/Local%20Settings/Temporary%20Internet%20Files/OLK3/BOPmd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PSGWN03P/EUR/TEMP/DEBT97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mf1s/vol1/data/wrs/eu2/system2000/WRS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EUR/My%20Documents/Albania/Monpol/AL%20MONETARY%20PROJECTIONS_Apr-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y_data/Redi/redi/2005/2005%20buletini%20Korrik%202006/Sample%20Buletini%202005%20Prill_20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Proposed%20MOF%20budg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y_data/Redi/redi/2007/File-i%20i%20punes/buletini%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EUR/WINDOWS/TEMP/GeoBop0900_BseLi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EUR/DATA/O2/ALB/MON/Archive/ALB-Monetar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TGSI/DATA/SEN/Current/Framework%20WEO%20june%202003/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2/EUR/000/RWA/AAA/Frame/RwHu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2/EUR/DATA/US/GEO/MON/GEOIN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PSGWN03P/EUR/indo/Indonesia/Real/indo-jan/medium-term/mission/Indonesia/Real/IScal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Q1"/>
      <sheetName val="Q3"/>
      <sheetName val="Q4"/>
      <sheetName val="Q5"/>
      <sheetName val="Q6"/>
      <sheetName val="Q7"/>
      <sheetName val="Micro"/>
      <sheetName val="QQ"/>
      <sheetName val="DA"/>
      <sheetName val="Q2"/>
      <sheetName val="QC"/>
      <sheetName val="WDQP"/>
      <sheetName val="QQ1"/>
      <sheetName val="QQ2"/>
      <sheetName val="QQ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ntralization"/>
      <sheetName val="Output"/>
      <sheetName val="Assumptions"/>
      <sheetName val="StRp_Tbl1"/>
      <sheetName val="Sheet2"/>
      <sheetName val="Updated SummaryCG"/>
      <sheetName val="SummaryCG"/>
      <sheetName val="CGRev"/>
      <sheetName val="CGExp"/>
      <sheetName val="CGAuthMeth"/>
      <sheetName val="CGExternal"/>
      <sheetName val="CGFin_Monthly"/>
      <sheetName val="End_Basic_Tables"/>
      <sheetName val="Prj_Food"/>
      <sheetName val="JunPrg_9899&amp;beyond"/>
      <sheetName val="Prj_Fuel"/>
      <sheetName val="Pr_Electr"/>
      <sheetName val="Data-Out"/>
      <sheetName val="Sensitvty_ExchRt"/>
      <sheetName val="TaxRev"/>
      <sheetName val="SSN"/>
      <sheetName val="SSN_Print"/>
      <sheetName val="Q Fis-Impulse"/>
      <sheetName val="Fis-Impulse"/>
      <sheetName val="WEO"/>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1995 RoW"/>
      <sheetName val="1995 CIS"/>
      <sheetName val="1996 RoW"/>
      <sheetName val="1997 RoW"/>
      <sheetName val="1997 CIS"/>
      <sheetName val="1998 RoW"/>
      <sheetName val="1998 CIS"/>
      <sheetName val="1995 BoP"/>
      <sheetName val="1996 BoP"/>
      <sheetName val="1996 CIS"/>
      <sheetName val="BoP NBM"/>
      <sheetName val="ControlSheet"/>
      <sheetName val="2000-Iquarter"/>
      <sheetName val="2000-IIquarter"/>
      <sheetName val="2000-IIIquarter"/>
      <sheetName val="MoldovaChart"/>
      <sheetName val="houston vs. pre PC"/>
      <sheetName val="943"/>
      <sheetName val="tom"/>
      <sheetName val="BOP 2000"/>
      <sheetName val="2000"/>
      <sheetName val="BP 1999"/>
      <sheetName val="Houston terms"/>
      <sheetName val="debt-2002"/>
      <sheetName val="DSP for IMF 2000 - 2002"/>
      <sheetName val="Pronostic 2001"/>
      <sheetName val="Table BOARD trans gaz"/>
      <sheetName val="Table BOARD gaz"/>
      <sheetName val="Table BOARD trans"/>
      <sheetName val="Bef PC"/>
      <sheetName val="aka-kfw"/>
      <sheetName val="Sheet1 (2)"/>
      <sheetName val="Debt Service 2001  board"/>
      <sheetName val="Debt Service 2001 "/>
      <sheetName val="ifad"/>
      <sheetName val="eu"/>
      <sheetName val="ebrd"/>
      <sheetName val="creditors before PC "/>
      <sheetName val="gazprom"/>
      <sheetName val="table euro"/>
      <sheetName val="Table 13"/>
      <sheetName val="Table Y"/>
      <sheetName val="Summary Naples"/>
      <sheetName val="Summary Houston"/>
      <sheetName val="NEWDEBTAPC"/>
      <sheetName val="Debt Service us"/>
      <sheetName val="Debt Service"/>
      <sheetName val="NEWDEBTBPC"/>
      <sheetName val="Sheet1"/>
      <sheetName val="byCred"/>
      <sheetName val="commercial"/>
      <sheetName val="gap"/>
      <sheetName val="NEW-IDA"/>
      <sheetName val="NEW-IMF"/>
      <sheetName val="imf"/>
      <sheetName val="NEW-OTHMULT"/>
      <sheetName val="NEW-BIL"/>
      <sheetName val="TRiangle imf"/>
      <sheetName val="Moldova Table25"/>
      <sheetName val="Ron"/>
      <sheetName val="Triangle private"/>
      <sheetName val="private debt"/>
      <sheetName val="naples stock 2000"/>
      <sheetName val="projections4"/>
      <sheetName val="projections3"/>
      <sheetName val="Pronostic 2002opt"/>
      <sheetName val="eurobond"/>
      <sheetName val="macro input"/>
      <sheetName val="trade projections"/>
      <sheetName val="Complete Data Set (quarterly)"/>
      <sheetName val="Sheet2"/>
      <sheetName val="2001- I quarter"/>
      <sheetName val="MDA_2390_PERM"/>
      <sheetName val="Tresury"/>
      <sheetName val="External"/>
      <sheetName val="Complete Data Set (annual)"/>
      <sheetName val=" weo assumptions"/>
      <sheetName val="summary BOP"/>
      <sheetName val="Capacity"/>
      <sheetName val="2001 prel"/>
      <sheetName val="DSP-Proj-2002"/>
      <sheetName val="PDSP-2002-2027-ANNUALY"/>
      <sheetName val="DSP-1992-2020"/>
      <sheetName val="Pronostic 2001opt"/>
      <sheetName val="Financing"/>
      <sheetName val="dsa base case"/>
      <sheetName val="dsa output"/>
      <sheetName val="energy trg"/>
      <sheetName val="Table old"/>
      <sheetName val="after paris club houston"/>
      <sheetName val="copy"/>
      <sheetName val="1997 BoP"/>
      <sheetName val="BP 1997"/>
      <sheetName val="1998 BoP"/>
      <sheetName val="BP 1998"/>
      <sheetName val="pron01-04 opt"/>
      <sheetName val="Standart"/>
      <sheetName val="gazprom1"/>
      <sheetName val="Sheet3"/>
      <sheetName val="deal"/>
      <sheetName val="rescheduling"/>
      <sheetName val="Sheet4"/>
      <sheetName val="after pc naples flow"/>
      <sheetName val="EU2DATABASE"/>
      <sheetName val="2002"/>
      <sheetName val="BoP_IMF"/>
      <sheetName val=" medium term "/>
      <sheetName val="Houston"/>
      <sheetName val="Naples"/>
      <sheetName val="after pc naples stock"/>
      <sheetName val="naples stock 2002"/>
      <sheetName val="DSA"/>
      <sheetName val="Debt"/>
      <sheetName val="Summary Bef PC"/>
      <sheetName val="Table board"/>
      <sheetName val="percentange change"/>
      <sheetName val="Table 7"/>
      <sheetName val="WEO"/>
      <sheetName val="Demfast 98"/>
      <sheetName val="Vulnerability"/>
      <sheetName val="DebtPro"/>
      <sheetName val="FP Model Input"/>
      <sheetName val="Mona"/>
      <sheetName val="Sample"/>
      <sheetName val="debt indicators"/>
      <sheetName val="Fig1Panel1"/>
      <sheetName val="Fig1Panel2"/>
      <sheetName val="Fig1Panel3"/>
      <sheetName val="Fig1Panel4"/>
      <sheetName val="Panel1"/>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s_adj"/>
      <sheetName val="Bask_fd"/>
      <sheetName val="Bask_all"/>
      <sheetName val="food_frt"/>
      <sheetName val="exch_r"/>
      <sheetName val="gr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Status"/>
      <sheetName val="RED98DATA"/>
      <sheetName val="FIG_MDATA"/>
      <sheetName val="Macro. Ind."/>
      <sheetName val="CPI"/>
      <sheetName val="Wages"/>
      <sheetName val="Exch.Rate"/>
      <sheetName val="Pub.Fin."/>
      <sheetName val="Exp.Lend"/>
      <sheetName val="Prices.Exch.Money"/>
      <sheetName val="Currency&amp;MM"/>
      <sheetName val="NEER2"/>
      <sheetName val="REER2"/>
      <sheetName val="reer_neer2"/>
      <sheetName val="REER"/>
      <sheetName val="NEER3"/>
      <sheetName val="REER3"/>
      <sheetName val="Work"/>
      <sheetName val="Revenue"/>
      <sheetName val="T-bills"/>
      <sheetName val="7-day"/>
      <sheetName val="30-day"/>
      <sheetName val="90-day"/>
      <sheetName val="Int.Rate"/>
      <sheetName val="exchrate"/>
      <sheetName val="Fig14monthly"/>
      <sheetName val="BoP_data"/>
      <sheetName val="BoP_Russia"/>
      <sheetName val="Ext.debt"/>
      <sheetName val="Tab3_AVG_IR"/>
      <sheetName val="Tab2_91-day"/>
      <sheetName val="Tab1_28"/>
      <sheetName val="T-bills2"/>
      <sheetName val="WORKAREA---&gt;"/>
      <sheetName val="NEER"/>
      <sheetName val="Fig14a"/>
      <sheetName val="Fig14b"/>
      <sheetName val="Fig8n"/>
      <sheetName val="Fig_tb91"/>
      <sheetName val="Fig8OLD"/>
      <sheetName val="Fig10X"/>
      <sheetName val="Fig_tb28_91"/>
      <sheetName val="Fig_AVGIRALL"/>
      <sheetName val="FigTB_all"/>
      <sheetName val="Fig_tb28"/>
      <sheetName val="Fig_AVGIR28"/>
      <sheetName val="Fig_AVGIR91"/>
      <sheetName val="Fig_out91"/>
      <sheetName val="Fig-out28"/>
      <sheetName val="Fig_neer"/>
      <sheetName val="Fig_reer"/>
      <sheetName val="Fig1p2"/>
      <sheetName val="Fig1p3"/>
      <sheetName val="Fig1p4"/>
      <sheetName val="Fig2old"/>
      <sheetName val="Fig2p1"/>
      <sheetName val="Fig2p2"/>
      <sheetName val="Fig2p3"/>
      <sheetName val="Fig3p1"/>
      <sheetName val="Fig3p2"/>
      <sheetName val="Fig5p1"/>
      <sheetName val="Fig5p2"/>
      <sheetName val="Fig5p3"/>
      <sheetName val="Fig4x"/>
      <sheetName val="Fig5p4"/>
      <sheetName val="Fig6p1"/>
      <sheetName val="Fig6p2"/>
      <sheetName val="Fig6p3"/>
      <sheetName val="Fig6p4"/>
      <sheetName val="Fig8p1"/>
      <sheetName val="Fig8p2"/>
      <sheetName val="Fig1p2."/>
      <sheetName val="Fig1x"/>
      <sheetName val="Fig12old"/>
      <sheetName val="Fig2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Definitions"/>
      <sheetName val="Introduction"/>
      <sheetName val="Sheet1"/>
      <sheetName val="A_Current_Data"/>
      <sheetName val="A_Previous_Data"/>
      <sheetName val="Q_Current_Data"/>
      <sheetName val="Q_Previous_Data"/>
      <sheetName val="Weights_Data"/>
      <sheetName val="Compare_(Non-Euro)"/>
      <sheetName val="Annual_(Non-Euro)"/>
      <sheetName val="Quarterly_(Non-Euro)"/>
      <sheetName val="Weights_(Non-Euro)"/>
      <sheetName val="A_Current_Data_(Non-Euro)"/>
      <sheetName val="A_Previous_Data_(Non-Euro)"/>
      <sheetName val="Q_Current_Data_(Non-Euro)"/>
      <sheetName val="Q_Previous_Data_(Non-Euro)"/>
      <sheetName val="Weights_Data_(Non-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heck"/>
      <sheetName val="DA"/>
      <sheetName val="Micro"/>
      <sheetName val="Q1"/>
      <sheetName val="Q2"/>
      <sheetName val="Q3"/>
      <sheetName val="Q4"/>
      <sheetName val="Q5"/>
      <sheetName val="Q6"/>
      <sheetName val="Q7"/>
      <sheetName val="QQ"/>
      <sheetName val="QC"/>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SUPPORT"/>
      <sheetName val="2002"/>
      <sheetName val="200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zprom1"/>
      <sheetName val="Triangle private"/>
      <sheetName val="energy trg"/>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rian"/>
      <sheetName val="A5"/>
      <sheetName val="debt stock table"/>
      <sheetName val="Aggregate "/>
      <sheetName val="03-05 previous"/>
      <sheetName val="new disbursements assumption"/>
      <sheetName val="BOP"/>
      <sheetName val="Disrbursments"/>
      <sheetName val="Sheet1"/>
      <sheetName val="Table debt service"/>
      <sheetName val="Aid"/>
      <sheetName val="Triangle arrears interests"/>
      <sheetName val="copydebt service"/>
      <sheetName val="Obligations "/>
      <sheetName val="Triangle lower ceilings"/>
      <sheetName val="Stress_Depreciation"/>
      <sheetName val="Stress_Combined"/>
      <sheetName val="Stress_CAB"/>
      <sheetName val="Stress_deflator"/>
      <sheetName val="Stress_GDP"/>
      <sheetName val="Stress_irate"/>
      <sheetName val="Stress_base"/>
      <sheetName val="Table_GEF"/>
      <sheetName val="Table"/>
      <sheetName val="Input_external"/>
      <sheetName val="NETpv"/>
      <sheetName val="Triangle arrears"/>
      <sheetName val="Stock arrears"/>
      <sheetName val="arrears"/>
      <sheetName val="Trian.new non-conc.disbur"/>
      <sheetName val="Instructions"/>
      <sheetName val="Aggregate previous"/>
      <sheetName val="debt stock"/>
      <sheetName val="private debt triangle"/>
      <sheetName val="00-02"/>
      <sheetName val="2002"/>
      <sheetName val="Input"/>
      <sheetName val="Goods"/>
      <sheetName val="ouput fiscal"/>
      <sheetName val="Table BOP  presenation"/>
      <sheetName val="TradeProj"/>
      <sheetName val="Services"/>
      <sheetName val="FDI, incl Privatization"/>
      <sheetName val="Capital"/>
      <sheetName val="private debt"/>
      <sheetName val="Disbursements2003"/>
      <sheetName val="03-05"/>
      <sheetName val="06-08"/>
      <sheetName val="09-11"/>
      <sheetName val="12-13"/>
      <sheetName val="Debt"/>
      <sheetName val="Output real"/>
      <sheetName val="rescheduling"/>
      <sheetName val="IMF disb"/>
      <sheetName val="Prog Finance"/>
      <sheetName val="X-budget"/>
      <sheetName val="Table Fin req"/>
      <sheetName val="PC-cap"/>
      <sheetName val="RED-tb26"/>
      <sheetName val="RED-tb27-30"/>
      <sheetName val="RED-tb27-30 (2)"/>
      <sheetName val="RED-tb31"/>
      <sheetName val="Sustainability Input"/>
      <sheetName val="9 monthsbop"/>
      <sheetName val="Table Fin req "/>
      <sheetName val="Q5"/>
      <sheetName val="ControlSheet"/>
      <sheetName val="Q6"/>
      <sheetName val="Q7"/>
      <sheetName val="Sheet1 (2)"/>
      <sheetName val="BOP formatted"/>
      <sheetName val="deflators and volume"/>
      <sheetName val="table  "/>
      <sheetName val="BOP GDP"/>
      <sheetName val="Sheet1 (3)"/>
      <sheetName val="table deflat and volume  "/>
      <sheetName val="Stock april"/>
      <sheetName val="09-10"/>
      <sheetName val="Output for charts_BOP"/>
      <sheetName val="out_real"/>
      <sheetName val="imf new borrowing"/>
      <sheetName val="debt service of arrears"/>
      <sheetName val="ouput marian"/>
      <sheetName val="FDI"/>
      <sheetName val="input pier"/>
      <sheetName val="Output for charts_trade"/>
      <sheetName val="Disb 2004"/>
      <sheetName val="BOP formatted EU"/>
      <sheetName val="WEOQ5"/>
      <sheetName val="WEOQ6"/>
      <sheetName val="WEOQ7"/>
      <sheetName val="Table Fin req  EU"/>
      <sheetName val="IMF "/>
      <sheetName val="out-DSA"/>
      <sheetName val="out fiscal"/>
      <sheetName val="BOP table"/>
      <sheetName val="Main"/>
      <sheetName val="chart "/>
      <sheetName val="disb MT"/>
      <sheetName val="Trian. non-conc.disb"/>
      <sheetName val="Disb.proj"/>
      <sheetName val="Dbt.Serv"/>
      <sheetName val="DS of arrears"/>
      <sheetName val="Fin req"/>
      <sheetName val="BOP Euro"/>
      <sheetName val="IMF  REDLINE"/>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 val="E"/>
      <sheetName val="large projects"/>
      <sheetName val="F"/>
      <sheetName val="BoP OUT Medium"/>
      <sheetName val="BoP OUT Long"/>
      <sheetName val="IMF Assistance"/>
      <sheetName val="Terms of Trade"/>
      <sheetName val="Exports"/>
      <sheetName val="Services"/>
      <sheetName val="Key Ratios"/>
      <sheetName val="Debt Service  Long"/>
      <sheetName val="DebtService to budget"/>
      <sheetName val="Workspace contents"/>
      <sheetName val="OUTPUT"/>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OC"/>
      <sheetName val="Monthly"/>
      <sheetName val="Basket"/>
      <sheetName val="cpi_SA"/>
      <sheetName val="SA_HP"/>
      <sheetName val="Annual"/>
      <sheetName val="E"/>
      <sheetName val="SA CPI Fig."/>
      <sheetName val="SA HP Fig."/>
      <sheetName val="Chart1"/>
      <sheetName val="Chart2"/>
      <sheetName val="ControlSheet"/>
      <sheetName val="Module1"/>
      <sheetName val="HP-filt 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Notes"/>
      <sheetName val="MS"/>
      <sheetName val="MSPR"/>
      <sheetName val="BOA"/>
      <sheetName val="NFA"/>
      <sheetName val="G"/>
      <sheetName val="M"/>
      <sheetName val="Mon-tab"/>
      <sheetName val="Chart. mon-growth"/>
      <sheetName val="Chart. mon-shares"/>
      <sheetName val="ChartDa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gues"/>
      <sheetName val="FMN1.1"/>
      <sheetName val="funks"/>
      <sheetName val="Ne % ndaj GDP"/>
      <sheetName val="Buxh_kons"/>
      <sheetName val="Krahasim me planin"/>
      <sheetName val="Funk94-97"/>
      <sheetName val="Shp_minis"/>
      <sheetName val="Shp_min"/>
      <sheetName val="shp_rreth"/>
      <sheetName val="Rrethet"/>
      <sheetName val="Inv-1"/>
      <sheetName val="Ardh-pa-tansf"/>
      <sheetName val="ardh"/>
      <sheetName val="tat_dog94_97"/>
      <sheetName val="tat_dog "/>
      <sheetName val="Deficiti"/>
      <sheetName val="deficiti (2)"/>
      <sheetName val="Borxhi ne vite"/>
      <sheetName val="borxh_b"/>
      <sheetName val="2006-reg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p_Tbl1"/>
      <sheetName val="Sheet1"/>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i-cpi"/>
      <sheetName val="kursi"/>
      <sheetName val="Fillestare e Mozes"/>
      <sheetName val="Fillestare Lokali"/>
      <sheetName val="Pasqyra Fiskale"/>
      <sheetName val="FMN1.1"/>
      <sheetName val="% ndaj PBB"/>
      <sheetName val="Sheet1"/>
      <sheetName val="Buxheti i Konsoliduar 2007"/>
      <sheetName val="Te ardhura Tatime&amp;Dogana"/>
      <sheetName val="Shpenzime.Klas.Funksional"/>
      <sheetName val="FUNKSIONAL"/>
      <sheetName val="Fakt_Plan progresiv"/>
      <sheetName val="Fatk_Plan mujor"/>
      <sheetName val="Klas.Ekonomik Te ardhurat"/>
      <sheetName val="Shpenzime.Klas.Institucional"/>
      <sheetName val="Shpenzime.Sipas.Rretheve"/>
      <sheetName val="Shpenzime per Investime"/>
      <sheetName val="Deficiti"/>
      <sheetName val="Borxhi i Brendshem"/>
      <sheetName val="MINISTRI"/>
      <sheetName val="bb"/>
      <sheetName val="bb 6-mujori 2007"/>
      <sheetName val="funksionali sipas issh"/>
      <sheetName val="Shp_min (2) sipas ISSH"/>
      <sheetName val="invest"/>
      <sheetName val="defi"/>
      <sheetName val="DISTRIKT"/>
      <sheetName val="treg_kr"/>
      <sheetName val="Totaltax"/>
      <sheetName val="kontroll"/>
      <sheetName val="Klas.Ekonomik Te ardhurat (2)"/>
      <sheetName val="Treg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Ext_debt"/>
      <sheetName val="GeoBop0900_BseLine"/>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Mon-tab with 2007 for Auth(2)"/>
      <sheetName val="Table for Auth--Final Apr 28 04"/>
      <sheetName val="BOA cash flow 2004"/>
      <sheetName val="Contents"/>
      <sheetName val="Notes"/>
      <sheetName val="Sheet1"/>
      <sheetName val="MS"/>
      <sheetName val="MSPR"/>
      <sheetName val="Monetary output to REAL"/>
      <sheetName val="BOA"/>
      <sheetName val="BOA cash flow 2003"/>
      <sheetName val="BOP CF2004 Revised April 8 2004"/>
      <sheetName val="INTEREST RATES"/>
      <sheetName val="NFA"/>
      <sheetName val="G"/>
      <sheetName val="M"/>
      <sheetName val="2003-2005 plan-present"/>
      <sheetName val="Data for 2003 BOP"/>
      <sheetName val="Imports in months of G&amp;S"/>
      <sheetName val="Domestic financing 2004-05"/>
      <sheetName val="WEO"/>
      <sheetName val="Mon-tab"/>
      <sheetName val="Pierre output table"/>
      <sheetName val="Output for charts--Monetary"/>
      <sheetName val="Charts for SR"/>
      <sheetName val="Fiscal data sheet for charts"/>
      <sheetName val="Mon-tab with 2007"/>
      <sheetName val="12. Disbursements"/>
      <sheetName val="1. Quant Cond Table"/>
      <sheetName val="Old charts 1"/>
      <sheetName val="Old charts 2"/>
      <sheetName val="Old charts 3"/>
      <sheetName val="Old charts 4"/>
      <sheetName val="Old charts 5"/>
      <sheetName val="Junk follows--&gt;"/>
      <sheetName val="nEW 4 MONTHS OF RES DATA"/>
      <sheetName val="Changes to CA for PDR"/>
      <sheetName val="Changes to CA due to PDR"/>
      <sheetName val="4 months of imports--OLD"/>
      <sheetName val="Chart1"/>
      <sheetName val="Chart3"/>
      <sheetName val="Chart4"/>
      <sheetName val="Chart5"/>
      <sheetName val="Module1"/>
      <sheetName va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tofe"/>
      <sheetName val="tofetrim"/>
      <sheetName val="rev"/>
      <sheetName val="revtrim"/>
      <sheetName val="revmens"/>
      <sheetName val="revagtrim"/>
      <sheetName val="rev new"/>
      <sheetName val="extfintrim"/>
      <sheetName val="weta"/>
      <sheetName val="pcl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EI"/>
      <sheetName val="Con"/>
      <sheetName val="Asm"/>
      <sheetName val="Gout"/>
      <sheetName val="Fout"/>
      <sheetName val="Mout"/>
      <sheetName val="Bout"/>
      <sheetName val="BoutUSD"/>
      <sheetName val="DSAout"/>
      <sheetName val="Gin"/>
      <sheetName val="Fin"/>
      <sheetName val="Min"/>
      <sheetName val="Bin"/>
      <sheetName val="BinUSD"/>
      <sheetName val="FoF"/>
      <sheetName val="AnM"/>
      <sheetName val="PIN"/>
      <sheetName val="Cht"/>
      <sheetName val="MONA"/>
      <sheetName val="Old"/>
      <sheetName val="Ch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ssumptions"/>
      <sheetName val="GDP by Expenditure"/>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2:M37"/>
  <sheetViews>
    <sheetView zoomScale="106" zoomScaleNormal="106" zoomScalePageLayoutView="106" workbookViewId="0">
      <pane xSplit="2" ySplit="10" topLeftCell="C36" activePane="bottomRight" state="frozen"/>
      <selection pane="topRight" activeCell="C1" sqref="C1"/>
      <selection pane="bottomLeft" activeCell="A11" sqref="A11"/>
      <selection pane="bottomRight" activeCell="G48" sqref="G48"/>
    </sheetView>
  </sheetViews>
  <sheetFormatPr defaultColWidth="9.140625" defaultRowHeight="15"/>
  <cols>
    <col min="1" max="1" width="12.85546875" style="14" customWidth="1"/>
    <col min="2" max="2" width="29.42578125" style="14" customWidth="1"/>
    <col min="3" max="3" width="18" style="14" customWidth="1"/>
    <col min="4" max="4" width="14.7109375" style="15" customWidth="1"/>
    <col min="5" max="5" width="18.5703125" style="15" customWidth="1"/>
    <col min="6" max="6" width="15.140625" style="15" customWidth="1"/>
    <col min="7" max="7" width="16" style="15" customWidth="1"/>
    <col min="8" max="8" width="15.140625" style="15" customWidth="1"/>
    <col min="9" max="9" width="20.28515625" style="15" customWidth="1"/>
    <col min="10" max="10" width="20.5703125" style="14" customWidth="1"/>
    <col min="11" max="11" width="13.140625" style="14" customWidth="1"/>
    <col min="12" max="12" width="17.5703125" style="14" customWidth="1"/>
    <col min="13" max="13" width="11.5703125" style="14" customWidth="1"/>
    <col min="14" max="16384" width="9.140625" style="14"/>
  </cols>
  <sheetData>
    <row r="2" spans="1:13" s="11" customFormat="1">
      <c r="A2" s="292" t="s">
        <v>0</v>
      </c>
      <c r="D2" s="12"/>
      <c r="E2" s="12"/>
      <c r="F2" s="12"/>
      <c r="G2" s="12"/>
      <c r="H2" s="12"/>
      <c r="I2" s="12"/>
    </row>
    <row r="3" spans="1:13">
      <c r="A3" s="13"/>
    </row>
    <row r="4" spans="1:13" ht="15.75" thickBot="1">
      <c r="A4" s="423" t="s">
        <v>383</v>
      </c>
    </row>
    <row r="5" spans="1:13" ht="15.75" thickBot="1">
      <c r="A5" s="425"/>
      <c r="B5" s="426"/>
      <c r="C5" s="426"/>
      <c r="D5" s="427"/>
      <c r="E5" s="427"/>
      <c r="F5" s="427"/>
      <c r="G5" s="427"/>
      <c r="H5" s="427"/>
      <c r="I5" s="428"/>
      <c r="J5" s="426"/>
      <c r="K5" s="426"/>
      <c r="L5" s="429" t="s">
        <v>1</v>
      </c>
      <c r="M5" s="430"/>
    </row>
    <row r="6" spans="1:13" ht="15.75" thickBot="1">
      <c r="A6" s="424" t="s">
        <v>2</v>
      </c>
      <c r="B6" s="816" t="s">
        <v>3</v>
      </c>
      <c r="C6" s="817"/>
      <c r="D6" s="817"/>
      <c r="E6" s="817"/>
      <c r="F6" s="817"/>
      <c r="G6" s="707" t="s">
        <v>4</v>
      </c>
      <c r="H6" s="818" t="s">
        <v>5</v>
      </c>
      <c r="I6" s="818"/>
      <c r="J6" s="818"/>
      <c r="K6" s="818"/>
      <c r="L6" s="818"/>
      <c r="M6" s="819"/>
    </row>
    <row r="7" spans="1:13">
      <c r="A7" s="820" t="s">
        <v>6</v>
      </c>
      <c r="B7" s="821"/>
      <c r="C7" s="814" t="s">
        <v>7</v>
      </c>
      <c r="D7" s="815"/>
      <c r="E7" s="815"/>
      <c r="F7" s="815"/>
      <c r="G7" s="815"/>
      <c r="H7" s="815"/>
      <c r="I7" s="815"/>
      <c r="J7" s="706"/>
      <c r="K7" s="293"/>
      <c r="L7" s="293"/>
      <c r="M7" s="294"/>
    </row>
    <row r="8" spans="1:13" ht="29.25" customHeight="1">
      <c r="A8" s="822"/>
      <c r="B8" s="823"/>
      <c r="C8" s="826" t="s">
        <v>8</v>
      </c>
      <c r="D8" s="827"/>
      <c r="E8" s="828" t="s">
        <v>9</v>
      </c>
      <c r="F8" s="829"/>
      <c r="G8" s="826" t="s">
        <v>9</v>
      </c>
      <c r="H8" s="829"/>
      <c r="I8" s="684" t="s">
        <v>10</v>
      </c>
      <c r="J8" s="830" t="s">
        <v>10</v>
      </c>
      <c r="K8" s="831"/>
      <c r="L8" s="810" t="s">
        <v>11</v>
      </c>
      <c r="M8" s="812" t="s">
        <v>12</v>
      </c>
    </row>
    <row r="9" spans="1:13" ht="42" customHeight="1">
      <c r="A9" s="822"/>
      <c r="B9" s="823"/>
      <c r="C9" s="295" t="s">
        <v>13</v>
      </c>
      <c r="D9" s="600" t="s">
        <v>14</v>
      </c>
      <c r="E9" s="696" t="s">
        <v>15</v>
      </c>
      <c r="F9" s="296" t="s">
        <v>14</v>
      </c>
      <c r="G9" s="295" t="s">
        <v>16</v>
      </c>
      <c r="H9" s="296" t="s">
        <v>14</v>
      </c>
      <c r="I9" s="297" t="s">
        <v>17</v>
      </c>
      <c r="J9" s="543" t="s">
        <v>18</v>
      </c>
      <c r="K9" s="296" t="s">
        <v>14</v>
      </c>
      <c r="L9" s="811"/>
      <c r="M9" s="813"/>
    </row>
    <row r="10" spans="1:13" ht="17.25" customHeight="1">
      <c r="A10" s="824"/>
      <c r="B10" s="825"/>
      <c r="C10" s="298" t="s">
        <v>19</v>
      </c>
      <c r="D10" s="298" t="s">
        <v>20</v>
      </c>
      <c r="E10" s="697" t="s">
        <v>21</v>
      </c>
      <c r="F10" s="299" t="s">
        <v>22</v>
      </c>
      <c r="G10" s="299" t="s">
        <v>23</v>
      </c>
      <c r="H10" s="299" t="s">
        <v>24</v>
      </c>
      <c r="I10" s="299" t="s">
        <v>25</v>
      </c>
      <c r="J10" s="300" t="s">
        <v>26</v>
      </c>
      <c r="K10" s="300" t="s">
        <v>27</v>
      </c>
      <c r="L10" s="301" t="s">
        <v>28</v>
      </c>
      <c r="M10" s="302" t="s">
        <v>29</v>
      </c>
    </row>
    <row r="11" spans="1:13" ht="29.25">
      <c r="A11" s="685" t="s">
        <v>30</v>
      </c>
      <c r="B11" s="139" t="s">
        <v>31</v>
      </c>
      <c r="C11" s="140">
        <v>39128</v>
      </c>
      <c r="D11" s="303">
        <f>C11/C14</f>
        <v>1</v>
      </c>
      <c r="E11" s="698">
        <v>63370</v>
      </c>
      <c r="F11" s="486">
        <f>E11/E14</f>
        <v>1</v>
      </c>
      <c r="G11" s="141">
        <v>63570</v>
      </c>
      <c r="H11" s="303">
        <v>1</v>
      </c>
      <c r="I11" s="141">
        <f>G11-E11</f>
        <v>200</v>
      </c>
      <c r="J11" s="603">
        <v>25891</v>
      </c>
      <c r="K11" s="303">
        <v>1</v>
      </c>
      <c r="L11" s="141">
        <f>G11-J11</f>
        <v>37679</v>
      </c>
      <c r="M11" s="726">
        <f>J11/G11</f>
        <v>0.40728330973729748</v>
      </c>
    </row>
    <row r="12" spans="1:13" ht="22.5" customHeight="1">
      <c r="A12" s="138"/>
      <c r="B12" s="142" t="s">
        <v>32</v>
      </c>
      <c r="C12" s="140">
        <f>C11</f>
        <v>39128</v>
      </c>
      <c r="D12" s="303">
        <f>C12/C14</f>
        <v>1</v>
      </c>
      <c r="E12" s="698">
        <v>63370</v>
      </c>
      <c r="F12" s="486">
        <f>E12/E14</f>
        <v>1</v>
      </c>
      <c r="G12" s="141">
        <v>63570</v>
      </c>
      <c r="H12" s="303">
        <v>1</v>
      </c>
      <c r="I12" s="141">
        <f>G12-E12</f>
        <v>200</v>
      </c>
      <c r="J12" s="603">
        <v>25891</v>
      </c>
      <c r="K12" s="303">
        <v>1</v>
      </c>
      <c r="L12" s="141">
        <f>G12-J12</f>
        <v>37679</v>
      </c>
      <c r="M12" s="726">
        <f>J12/G12</f>
        <v>0.40728330973729748</v>
      </c>
    </row>
    <row r="13" spans="1:13" ht="30" thickBot="1">
      <c r="A13" s="138"/>
      <c r="B13" s="176" t="s">
        <v>33</v>
      </c>
      <c r="C13" s="140">
        <v>0</v>
      </c>
      <c r="D13" s="140">
        <v>0</v>
      </c>
      <c r="E13" s="698">
        <v>0</v>
      </c>
      <c r="F13" s="141"/>
      <c r="G13" s="141">
        <v>0</v>
      </c>
      <c r="H13" s="140">
        <v>0</v>
      </c>
      <c r="I13" s="141">
        <v>0</v>
      </c>
      <c r="J13" s="141">
        <v>0</v>
      </c>
      <c r="K13" s="140"/>
      <c r="L13" s="145">
        <v>0</v>
      </c>
      <c r="M13" s="726">
        <v>0</v>
      </c>
    </row>
    <row r="14" spans="1:13" ht="14.25" customHeight="1" thickBot="1">
      <c r="A14" s="174" t="s">
        <v>34</v>
      </c>
      <c r="B14" s="175"/>
      <c r="C14" s="126">
        <f>C12+C13</f>
        <v>39128</v>
      </c>
      <c r="D14" s="304"/>
      <c r="E14" s="699">
        <f t="shared" ref="E14:J14" si="0">E12+E13</f>
        <v>63370</v>
      </c>
      <c r="F14" s="700"/>
      <c r="G14" s="126">
        <f t="shared" si="0"/>
        <v>63570</v>
      </c>
      <c r="H14" s="304"/>
      <c r="I14" s="126">
        <f t="shared" si="0"/>
        <v>200</v>
      </c>
      <c r="J14" s="204">
        <f t="shared" si="0"/>
        <v>25891</v>
      </c>
      <c r="K14" s="304"/>
      <c r="L14" s="126">
        <f>L12+L13</f>
        <v>37679</v>
      </c>
      <c r="M14" s="727">
        <f>J14/G14</f>
        <v>0.40728330973729748</v>
      </c>
    </row>
    <row r="15" spans="1:13" s="132" customFormat="1" ht="19.5" customHeight="1">
      <c r="A15" s="686" t="s">
        <v>35</v>
      </c>
      <c r="C15" s="131"/>
      <c r="D15" s="689"/>
      <c r="E15" s="708"/>
      <c r="F15" s="708"/>
      <c r="G15" s="708"/>
      <c r="H15" s="708"/>
      <c r="I15" s="708"/>
      <c r="J15" s="708"/>
      <c r="K15" s="708"/>
      <c r="L15" s="708"/>
      <c r="M15" s="710"/>
    </row>
    <row r="16" spans="1:13" ht="29.25" customHeight="1">
      <c r="A16" s="687" t="s">
        <v>36</v>
      </c>
      <c r="B16" s="688" t="s">
        <v>37</v>
      </c>
      <c r="C16" s="127"/>
      <c r="D16" s="690"/>
      <c r="E16" s="709"/>
      <c r="F16" s="711"/>
      <c r="G16" s="709"/>
      <c r="H16" s="711"/>
      <c r="I16" s="709"/>
      <c r="J16" s="709"/>
      <c r="K16" s="712"/>
      <c r="L16" s="713"/>
      <c r="M16" s="395"/>
    </row>
    <row r="17" spans="1:13" s="16" customFormat="1" ht="24.75" customHeight="1">
      <c r="A17" s="134">
        <v>600</v>
      </c>
      <c r="B17" s="149" t="s">
        <v>38</v>
      </c>
      <c r="C17" s="716">
        <v>20849</v>
      </c>
      <c r="D17" s="691">
        <f>C17/C14</f>
        <v>0.532840932324678</v>
      </c>
      <c r="E17" s="701">
        <v>29531</v>
      </c>
      <c r="F17" s="201">
        <f>E17/E14</f>
        <v>0.46600915259586556</v>
      </c>
      <c r="G17" s="150">
        <v>29531</v>
      </c>
      <c r="H17" s="201">
        <f>G17/G14</f>
        <v>0.46454302343872894</v>
      </c>
      <c r="I17" s="150">
        <f>G17-E17</f>
        <v>0</v>
      </c>
      <c r="J17" s="150">
        <v>14764</v>
      </c>
      <c r="K17" s="200">
        <f>J17/J14</f>
        <v>0.57023676180912286</v>
      </c>
      <c r="L17" s="190">
        <f>G17-J17</f>
        <v>14767</v>
      </c>
      <c r="M17" s="154">
        <f>J17/G17</f>
        <v>0.49994920591920355</v>
      </c>
    </row>
    <row r="18" spans="1:13">
      <c r="A18" s="136">
        <v>601</v>
      </c>
      <c r="B18" s="137" t="s">
        <v>39</v>
      </c>
      <c r="C18" s="716">
        <v>3460</v>
      </c>
      <c r="D18" s="691">
        <f>C18/C14</f>
        <v>8.8427724391739931E-2</v>
      </c>
      <c r="E18" s="702">
        <v>4839</v>
      </c>
      <c r="F18" s="197">
        <f>E18/E14</f>
        <v>7.6361054126558303E-2</v>
      </c>
      <c r="G18" s="148">
        <v>4839</v>
      </c>
      <c r="H18" s="203">
        <f>G18/G14</f>
        <v>7.6120811703633787E-2</v>
      </c>
      <c r="I18" s="150">
        <f t="shared" ref="I18:I34" si="1">G18-E18</f>
        <v>0</v>
      </c>
      <c r="J18" s="148">
        <v>2456</v>
      </c>
      <c r="K18" s="205">
        <f>J18/J14</f>
        <v>9.4859217488702643E-2</v>
      </c>
      <c r="L18" s="190">
        <f>G18-J18</f>
        <v>2383</v>
      </c>
      <c r="M18" s="154">
        <f t="shared" ref="M18:M33" si="2">J18/G18</f>
        <v>0.5075428807604877</v>
      </c>
    </row>
    <row r="19" spans="1:13">
      <c r="A19" s="136">
        <v>602</v>
      </c>
      <c r="B19" s="137" t="s">
        <v>40</v>
      </c>
      <c r="C19" s="716">
        <v>13221</v>
      </c>
      <c r="D19" s="691">
        <f>C19/C14</f>
        <v>0.3378910243304028</v>
      </c>
      <c r="E19" s="702">
        <v>22000</v>
      </c>
      <c r="F19" s="197">
        <f>E19/E14</f>
        <v>0.34716742938298878</v>
      </c>
      <c r="G19" s="148">
        <v>22000</v>
      </c>
      <c r="H19" s="203">
        <f>G19/G14</f>
        <v>0.3460751927009596</v>
      </c>
      <c r="I19" s="150">
        <f t="shared" si="1"/>
        <v>0</v>
      </c>
      <c r="J19" s="148">
        <v>8649</v>
      </c>
      <c r="K19" s="205">
        <f>J19/J14</f>
        <v>0.33405430458460467</v>
      </c>
      <c r="L19" s="190">
        <f>G19-J19</f>
        <v>13351</v>
      </c>
      <c r="M19" s="154">
        <f>J19/G19</f>
        <v>0.39313636363636362</v>
      </c>
    </row>
    <row r="20" spans="1:13">
      <c r="A20" s="136">
        <v>603</v>
      </c>
      <c r="B20" s="137" t="s">
        <v>41</v>
      </c>
      <c r="C20" s="147">
        <f>'Aneksi nr.2'!C12</f>
        <v>0</v>
      </c>
      <c r="D20" s="691">
        <f>C20/C14</f>
        <v>0</v>
      </c>
      <c r="E20" s="702">
        <f>'Aneksi nr.2'!E12</f>
        <v>0</v>
      </c>
      <c r="F20" s="197">
        <f>E20/E14</f>
        <v>0</v>
      </c>
      <c r="G20" s="148">
        <f>'Aneksi nr.2'!G12</f>
        <v>0</v>
      </c>
      <c r="H20" s="203">
        <f>G20/G14</f>
        <v>0</v>
      </c>
      <c r="I20" s="150">
        <f t="shared" si="1"/>
        <v>0</v>
      </c>
      <c r="J20" s="151">
        <v>0</v>
      </c>
      <c r="K20" s="205">
        <f>J20/J14</f>
        <v>0</v>
      </c>
      <c r="L20" s="190">
        <f t="shared" ref="L20:L33" si="3">G20-J20</f>
        <v>0</v>
      </c>
      <c r="M20" s="154" t="e">
        <f t="shared" si="2"/>
        <v>#DIV/0!</v>
      </c>
    </row>
    <row r="21" spans="1:13" ht="15.75" customHeight="1">
      <c r="A21" s="136">
        <v>604</v>
      </c>
      <c r="B21" s="137" t="s">
        <v>42</v>
      </c>
      <c r="C21" s="147">
        <f>'Aneksi nr.2'!C13</f>
        <v>0</v>
      </c>
      <c r="D21" s="691">
        <f>C21/C14</f>
        <v>0</v>
      </c>
      <c r="E21" s="702">
        <v>2000</v>
      </c>
      <c r="F21" s="197">
        <f>E21/E14</f>
        <v>3.1560675398453523E-2</v>
      </c>
      <c r="G21" s="146">
        <v>2000</v>
      </c>
      <c r="H21" s="203">
        <f>G21/G14</f>
        <v>3.1461381154632685E-2</v>
      </c>
      <c r="I21" s="150">
        <f t="shared" si="1"/>
        <v>0</v>
      </c>
      <c r="J21" s="151">
        <v>0</v>
      </c>
      <c r="K21" s="205">
        <f>J21/J14</f>
        <v>0</v>
      </c>
      <c r="L21" s="190">
        <f>G21-J21</f>
        <v>2000</v>
      </c>
      <c r="M21" s="154">
        <f t="shared" si="2"/>
        <v>0</v>
      </c>
    </row>
    <row r="22" spans="1:13" ht="15.75" customHeight="1">
      <c r="A22" s="136">
        <v>605</v>
      </c>
      <c r="B22" s="137" t="s">
        <v>43</v>
      </c>
      <c r="C22" s="147"/>
      <c r="D22" s="691">
        <f>C22/C14</f>
        <v>0</v>
      </c>
      <c r="E22" s="702"/>
      <c r="F22" s="197">
        <f>E22/E14</f>
        <v>0</v>
      </c>
      <c r="G22" s="146"/>
      <c r="H22" s="203">
        <f>G22/G14</f>
        <v>0</v>
      </c>
      <c r="I22" s="150">
        <f t="shared" si="1"/>
        <v>0</v>
      </c>
      <c r="J22" s="151">
        <v>0</v>
      </c>
      <c r="K22" s="205">
        <f>J22/J14</f>
        <v>0</v>
      </c>
      <c r="L22" s="190">
        <f t="shared" si="3"/>
        <v>0</v>
      </c>
      <c r="M22" s="154" t="e">
        <f t="shared" si="2"/>
        <v>#DIV/0!</v>
      </c>
    </row>
    <row r="23" spans="1:13" ht="17.25" customHeight="1">
      <c r="A23" s="136">
        <v>606</v>
      </c>
      <c r="B23" s="137" t="s">
        <v>44</v>
      </c>
      <c r="C23" s="147">
        <v>49</v>
      </c>
      <c r="D23" s="691">
        <f>C23/C14</f>
        <v>1.2523001431200163E-3</v>
      </c>
      <c r="E23" s="702">
        <v>0</v>
      </c>
      <c r="F23" s="197">
        <f>E23/E14</f>
        <v>0</v>
      </c>
      <c r="G23" s="146">
        <v>200</v>
      </c>
      <c r="H23" s="203">
        <f>G23/G14</f>
        <v>3.1461381154632689E-3</v>
      </c>
      <c r="I23" s="150">
        <f t="shared" si="1"/>
        <v>200</v>
      </c>
      <c r="J23" s="151">
        <v>22</v>
      </c>
      <c r="K23" s="205">
        <f>J23/J14</f>
        <v>8.4971611756981189E-4</v>
      </c>
      <c r="L23" s="190">
        <f>G23-J23</f>
        <v>178</v>
      </c>
      <c r="M23" s="154">
        <f t="shared" si="2"/>
        <v>0.11</v>
      </c>
    </row>
    <row r="24" spans="1:13">
      <c r="A24" s="191"/>
      <c r="B24" s="178" t="s">
        <v>45</v>
      </c>
      <c r="C24" s="180">
        <f>SUM(C17:C23)</f>
        <v>37579</v>
      </c>
      <c r="D24" s="692">
        <f>C24/C14</f>
        <v>0.96041198118994076</v>
      </c>
      <c r="E24" s="703">
        <f>SUM(E17:E23)</f>
        <v>58370</v>
      </c>
      <c r="F24" s="196">
        <f>E24/E14</f>
        <v>0.92109831150386623</v>
      </c>
      <c r="G24" s="192">
        <f>SUM(G17:G23)</f>
        <v>58570</v>
      </c>
      <c r="H24" s="199">
        <f>G24/G14</f>
        <v>0.92134654711341823</v>
      </c>
      <c r="I24" s="193">
        <f t="shared" si="1"/>
        <v>200</v>
      </c>
      <c r="J24" s="193">
        <f>SUM(J17:J23)</f>
        <v>25891</v>
      </c>
      <c r="K24" s="206">
        <f>J24/J14</f>
        <v>1</v>
      </c>
      <c r="L24" s="195">
        <f>G24-J24</f>
        <v>32679</v>
      </c>
      <c r="M24" s="184">
        <f>J24/G24</f>
        <v>0.4420522451767116</v>
      </c>
    </row>
    <row r="25" spans="1:13">
      <c r="A25" s="133">
        <v>230</v>
      </c>
      <c r="B25" s="137" t="s">
        <v>46</v>
      </c>
      <c r="C25" s="148">
        <f>'Aneksi nr.2'!C17</f>
        <v>0</v>
      </c>
      <c r="D25" s="693">
        <f>C25/C14</f>
        <v>0</v>
      </c>
      <c r="E25" s="702">
        <f>'Aneksi nr.2'!E17</f>
        <v>0</v>
      </c>
      <c r="F25" s="197">
        <f>E25/E14</f>
        <v>0</v>
      </c>
      <c r="G25" s="148">
        <f>'Aneksi nr.2'!G17</f>
        <v>0</v>
      </c>
      <c r="H25" s="197">
        <f>G25/G14</f>
        <v>0</v>
      </c>
      <c r="I25" s="150">
        <f t="shared" si="1"/>
        <v>0</v>
      </c>
      <c r="J25" s="146">
        <v>0</v>
      </c>
      <c r="K25" s="205">
        <f>J25/J14</f>
        <v>0</v>
      </c>
      <c r="L25" s="190">
        <f t="shared" si="3"/>
        <v>0</v>
      </c>
      <c r="M25" s="154" t="e">
        <f t="shared" si="2"/>
        <v>#DIV/0!</v>
      </c>
    </row>
    <row r="26" spans="1:13">
      <c r="A26" s="133">
        <v>231</v>
      </c>
      <c r="B26" s="137" t="s">
        <v>47</v>
      </c>
      <c r="C26" s="148">
        <v>1549</v>
      </c>
      <c r="D26" s="693">
        <f>C26/C14</f>
        <v>3.9588018810059293E-2</v>
      </c>
      <c r="E26" s="702">
        <v>5000</v>
      </c>
      <c r="F26" s="197">
        <f>E26/E14</f>
        <v>7.8901688496133812E-2</v>
      </c>
      <c r="G26" s="148">
        <v>5000</v>
      </c>
      <c r="H26" s="197">
        <f>G26/G14</f>
        <v>7.8653452886581723E-2</v>
      </c>
      <c r="I26" s="150">
        <f>G26-E26</f>
        <v>0</v>
      </c>
      <c r="J26" s="146">
        <v>0</v>
      </c>
      <c r="K26" s="205">
        <f>J26/J14</f>
        <v>0</v>
      </c>
      <c r="L26" s="190">
        <f t="shared" si="3"/>
        <v>5000</v>
      </c>
      <c r="M26" s="154">
        <f t="shared" si="2"/>
        <v>0</v>
      </c>
    </row>
    <row r="27" spans="1:13" ht="43.5">
      <c r="A27" s="191"/>
      <c r="B27" s="610" t="s">
        <v>48</v>
      </c>
      <c r="C27" s="192">
        <f>C25+C26</f>
        <v>1549</v>
      </c>
      <c r="D27" s="694">
        <f>C27/C14</f>
        <v>3.9588018810059293E-2</v>
      </c>
      <c r="E27" s="703">
        <f>E25+E26</f>
        <v>5000</v>
      </c>
      <c r="F27" s="196">
        <f>E27/E14</f>
        <v>7.8901688496133812E-2</v>
      </c>
      <c r="G27" s="192">
        <f>G25+G26</f>
        <v>5000</v>
      </c>
      <c r="H27" s="199">
        <f>G27/G14</f>
        <v>7.8653452886581723E-2</v>
      </c>
      <c r="I27" s="534">
        <f t="shared" si="1"/>
        <v>0</v>
      </c>
      <c r="J27" s="535">
        <f>J25+J26</f>
        <v>0</v>
      </c>
      <c r="K27" s="536">
        <f>J27/J14</f>
        <v>0</v>
      </c>
      <c r="L27" s="537">
        <f>G27-J27</f>
        <v>5000</v>
      </c>
      <c r="M27" s="187">
        <f t="shared" si="2"/>
        <v>0</v>
      </c>
    </row>
    <row r="28" spans="1:13">
      <c r="A28" s="136">
        <v>230</v>
      </c>
      <c r="B28" s="137" t="s">
        <v>46</v>
      </c>
      <c r="C28" s="148">
        <v>0</v>
      </c>
      <c r="D28" s="693">
        <f>C28/C14</f>
        <v>0</v>
      </c>
      <c r="E28" s="702">
        <f>'Aneksi nr.2'!E21</f>
        <v>0</v>
      </c>
      <c r="F28" s="197">
        <f>E28/E14</f>
        <v>0</v>
      </c>
      <c r="G28" s="148">
        <v>0</v>
      </c>
      <c r="H28" s="197">
        <f>G28/G14</f>
        <v>0</v>
      </c>
      <c r="I28" s="150">
        <f t="shared" si="1"/>
        <v>0</v>
      </c>
      <c r="J28" s="146">
        <v>0</v>
      </c>
      <c r="K28" s="205">
        <f>J28/J14</f>
        <v>0</v>
      </c>
      <c r="L28" s="190">
        <f t="shared" si="3"/>
        <v>0</v>
      </c>
      <c r="M28" s="154" t="e">
        <f t="shared" si="2"/>
        <v>#DIV/0!</v>
      </c>
    </row>
    <row r="29" spans="1:13">
      <c r="A29" s="136">
        <v>231</v>
      </c>
      <c r="B29" s="137" t="s">
        <v>47</v>
      </c>
      <c r="C29" s="148">
        <v>0</v>
      </c>
      <c r="D29" s="693">
        <f>C29/C14</f>
        <v>0</v>
      </c>
      <c r="E29" s="702">
        <f>'Aneksi nr.2'!E22</f>
        <v>0</v>
      </c>
      <c r="F29" s="197">
        <f>E29/E14</f>
        <v>0</v>
      </c>
      <c r="G29" s="148">
        <v>0</v>
      </c>
      <c r="H29" s="197">
        <f>G29/G14</f>
        <v>0</v>
      </c>
      <c r="I29" s="150">
        <f t="shared" si="1"/>
        <v>0</v>
      </c>
      <c r="J29" s="146">
        <v>0</v>
      </c>
      <c r="K29" s="205">
        <f>J29/J14</f>
        <v>0</v>
      </c>
      <c r="L29" s="190">
        <f t="shared" si="3"/>
        <v>0</v>
      </c>
      <c r="M29" s="154" t="e">
        <f t="shared" si="2"/>
        <v>#DIV/0!</v>
      </c>
    </row>
    <row r="30" spans="1:13" ht="29.25">
      <c r="A30" s="191"/>
      <c r="B30" s="179" t="s">
        <v>49</v>
      </c>
      <c r="C30" s="192">
        <f>C28+C29</f>
        <v>0</v>
      </c>
      <c r="D30" s="692">
        <f>C30/C14</f>
        <v>0</v>
      </c>
      <c r="E30" s="703">
        <f>E28+E29</f>
        <v>0</v>
      </c>
      <c r="F30" s="196">
        <f>E30/E14</f>
        <v>0</v>
      </c>
      <c r="G30" s="192">
        <v>0</v>
      </c>
      <c r="H30" s="199">
        <f>G30/G14</f>
        <v>0</v>
      </c>
      <c r="I30" s="193">
        <f t="shared" si="1"/>
        <v>0</v>
      </c>
      <c r="J30" s="180">
        <f>J28+J29</f>
        <v>0</v>
      </c>
      <c r="K30" s="206">
        <f>J30/J14</f>
        <v>0</v>
      </c>
      <c r="L30" s="195">
        <f t="shared" si="3"/>
        <v>0</v>
      </c>
      <c r="M30" s="184" t="e">
        <f t="shared" si="2"/>
        <v>#DIV/0!</v>
      </c>
    </row>
    <row r="31" spans="1:13">
      <c r="A31" s="130"/>
      <c r="B31" s="130" t="s">
        <v>50</v>
      </c>
      <c r="C31" s="188">
        <f>C27+C30</f>
        <v>1549</v>
      </c>
      <c r="D31" s="695">
        <f>C31/C14</f>
        <v>3.9588018810059293E-2</v>
      </c>
      <c r="E31" s="704">
        <f>E27+E30</f>
        <v>5000</v>
      </c>
      <c r="F31" s="198">
        <f>E31/E14</f>
        <v>7.8901688496133812E-2</v>
      </c>
      <c r="G31" s="436">
        <f>G27+G30</f>
        <v>5000</v>
      </c>
      <c r="H31" s="198">
        <f>G31/G14</f>
        <v>7.8653452886581723E-2</v>
      </c>
      <c r="I31" s="135">
        <f t="shared" si="1"/>
        <v>0</v>
      </c>
      <c r="J31" s="437">
        <f>J27+J30</f>
        <v>0</v>
      </c>
      <c r="K31" s="207">
        <f>J31/J14</f>
        <v>0</v>
      </c>
      <c r="L31" s="152">
        <f>G31-J31</f>
        <v>5000</v>
      </c>
      <c r="M31" s="153">
        <f t="shared" si="2"/>
        <v>0</v>
      </c>
    </row>
    <row r="32" spans="1:13">
      <c r="A32" s="177"/>
      <c r="B32" s="189" t="s">
        <v>34</v>
      </c>
      <c r="C32" s="180">
        <f>C24+C27+C30</f>
        <v>39128</v>
      </c>
      <c r="D32" s="694">
        <f>C32/C14</f>
        <v>1</v>
      </c>
      <c r="E32" s="705">
        <f>E24+E31</f>
        <v>63370</v>
      </c>
      <c r="F32" s="196">
        <f>E32/E14</f>
        <v>1</v>
      </c>
      <c r="G32" s="181">
        <f>G31+G24</f>
        <v>63570</v>
      </c>
      <c r="H32" s="196">
        <f>G32/G14</f>
        <v>1</v>
      </c>
      <c r="I32" s="182">
        <f t="shared" si="1"/>
        <v>200</v>
      </c>
      <c r="J32" s="194">
        <f>J31+J24</f>
        <v>25891</v>
      </c>
      <c r="K32" s="206">
        <f>J32/J14</f>
        <v>1</v>
      </c>
      <c r="L32" s="183">
        <f>G32-J32</f>
        <v>37679</v>
      </c>
      <c r="M32" s="184">
        <f t="shared" si="2"/>
        <v>0.40728330973729748</v>
      </c>
    </row>
    <row r="33" spans="1:13" ht="30">
      <c r="A33" s="128"/>
      <c r="B33" s="129" t="s">
        <v>33</v>
      </c>
      <c r="C33" s="147">
        <v>0</v>
      </c>
      <c r="D33" s="693">
        <f>C33/C14</f>
        <v>0</v>
      </c>
      <c r="E33" s="702">
        <v>0</v>
      </c>
      <c r="F33" s="202">
        <f>E33/E14</f>
        <v>0</v>
      </c>
      <c r="G33" s="148">
        <v>0</v>
      </c>
      <c r="H33" s="197">
        <f>G33/G14</f>
        <v>0</v>
      </c>
      <c r="I33" s="150">
        <f t="shared" si="1"/>
        <v>0</v>
      </c>
      <c r="J33" s="146">
        <v>0</v>
      </c>
      <c r="K33" s="205">
        <f>J33/J14</f>
        <v>0</v>
      </c>
      <c r="L33" s="190">
        <f t="shared" si="3"/>
        <v>0</v>
      </c>
      <c r="M33" s="154" t="e">
        <f t="shared" si="2"/>
        <v>#DIV/0!</v>
      </c>
    </row>
    <row r="34" spans="1:13" ht="43.5">
      <c r="A34" s="178"/>
      <c r="B34" s="179" t="s">
        <v>51</v>
      </c>
      <c r="C34" s="485">
        <f>C32+C33</f>
        <v>39128</v>
      </c>
      <c r="D34" s="694">
        <f>C34/C14</f>
        <v>1</v>
      </c>
      <c r="E34" s="705">
        <f>E32+E33</f>
        <v>63370</v>
      </c>
      <c r="F34" s="196">
        <f>E34/E14</f>
        <v>1</v>
      </c>
      <c r="G34" s="714">
        <f>G32+G33</f>
        <v>63570</v>
      </c>
      <c r="H34" s="196">
        <f>G34/G14</f>
        <v>1</v>
      </c>
      <c r="I34" s="185">
        <f t="shared" si="1"/>
        <v>200</v>
      </c>
      <c r="J34" s="714">
        <f>J32+J33</f>
        <v>25891</v>
      </c>
      <c r="K34" s="206">
        <f>J34/J14</f>
        <v>1</v>
      </c>
      <c r="L34" s="186">
        <f>G34-J34</f>
        <v>37679</v>
      </c>
      <c r="M34" s="187">
        <f>J34/G34</f>
        <v>0.40728330973729748</v>
      </c>
    </row>
    <row r="36" spans="1:13">
      <c r="G36" s="378"/>
      <c r="K36" s="438"/>
    </row>
    <row r="37" spans="1:13">
      <c r="L37" s="438"/>
    </row>
  </sheetData>
  <mergeCells count="12">
    <mergeCell ref="L8:L9"/>
    <mergeCell ref="M8:M9"/>
    <mergeCell ref="C7:I7"/>
    <mergeCell ref="B6:F6"/>
    <mergeCell ref="H6:I6"/>
    <mergeCell ref="J6:K6"/>
    <mergeCell ref="L6:M6"/>
    <mergeCell ref="A7:B10"/>
    <mergeCell ref="C8:D8"/>
    <mergeCell ref="E8:F8"/>
    <mergeCell ref="G8:H8"/>
    <mergeCell ref="J8:K8"/>
  </mergeCells>
  <phoneticPr fontId="3" type="noConversion"/>
  <printOptions horizontalCentered="1" verticalCentered="1"/>
  <pageMargins left="0" right="0" top="0" bottom="0" header="0" footer="0"/>
  <pageSetup paperSize="9" scale="66" fitToHeight="0" orientation="landscape" r:id="rId1"/>
  <ignoredErrors>
    <ignoredError sqref="H6" numberStoredAsText="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2:N30"/>
  <sheetViews>
    <sheetView tabSelected="1" topLeftCell="C10" zoomScale="90" zoomScaleNormal="90" workbookViewId="0">
      <selection activeCell="Q22" sqref="Q22"/>
    </sheetView>
  </sheetViews>
  <sheetFormatPr defaultRowHeight="15.75"/>
  <cols>
    <col min="1" max="1" width="22.7109375" style="765" customWidth="1"/>
    <col min="2" max="2" width="14" style="765" customWidth="1"/>
    <col min="3" max="3" width="9.140625" style="765"/>
    <col min="4" max="4" width="54.85546875" style="765" customWidth="1"/>
    <col min="5" max="5" width="11.85546875" style="765" customWidth="1"/>
    <col min="6" max="6" width="53.85546875" style="765" customWidth="1"/>
    <col min="7" max="7" width="14" style="765" customWidth="1"/>
    <col min="8" max="8" width="15.42578125" style="765" customWidth="1"/>
    <col min="9" max="9" width="13.5703125" style="765" customWidth="1"/>
    <col min="10" max="10" width="16.42578125" style="765" customWidth="1"/>
    <col min="11" max="11" width="13.28515625" style="765" bestFit="1" customWidth="1"/>
    <col min="12" max="12" width="14.7109375" style="765" customWidth="1"/>
    <col min="13" max="13" width="11.42578125" style="765" customWidth="1"/>
    <col min="14" max="16384" width="9.140625" style="765"/>
  </cols>
  <sheetData>
    <row r="2" spans="1:14">
      <c r="A2" s="420" t="s">
        <v>187</v>
      </c>
      <c r="B2" s="421"/>
      <c r="C2" s="422"/>
    </row>
    <row r="4" spans="1:14" ht="16.5" thickBot="1">
      <c r="A4" s="759" t="s">
        <v>383</v>
      </c>
      <c r="B4" s="768"/>
      <c r="C4" s="768"/>
      <c r="D4" s="768"/>
      <c r="E4" s="768"/>
      <c r="F4" s="768"/>
      <c r="G4" s="768"/>
      <c r="H4" s="768"/>
      <c r="I4" s="768"/>
      <c r="J4" s="768"/>
      <c r="K4" s="768"/>
      <c r="L4" s="768"/>
      <c r="M4" s="783"/>
    </row>
    <row r="5" spans="1:14" ht="27.75" customHeight="1">
      <c r="A5" s="760" t="s">
        <v>319</v>
      </c>
      <c r="B5" s="761"/>
      <c r="C5" s="762" t="s">
        <v>320</v>
      </c>
      <c r="D5" s="761"/>
      <c r="E5" s="761"/>
      <c r="F5" s="761"/>
      <c r="G5" s="761"/>
      <c r="H5" s="761"/>
      <c r="I5" s="762"/>
      <c r="J5" s="762" t="s">
        <v>321</v>
      </c>
      <c r="K5" s="763"/>
      <c r="L5" s="763">
        <v>87</v>
      </c>
      <c r="M5" s="784"/>
      <c r="N5" s="785" t="s">
        <v>322</v>
      </c>
    </row>
    <row r="6" spans="1:14" ht="24.75" customHeight="1">
      <c r="A6" s="764" t="s">
        <v>323</v>
      </c>
      <c r="C6" s="766" t="s">
        <v>324</v>
      </c>
      <c r="D6" s="765" t="s">
        <v>113</v>
      </c>
      <c r="J6" s="108" t="s">
        <v>325</v>
      </c>
      <c r="L6" s="767" t="s">
        <v>30</v>
      </c>
      <c r="M6" s="777"/>
    </row>
    <row r="7" spans="1:14" ht="15.75" customHeight="1" thickBot="1">
      <c r="A7" s="786"/>
      <c r="B7" s="768"/>
      <c r="C7" s="768"/>
      <c r="D7" s="768"/>
      <c r="E7" s="768"/>
      <c r="F7" s="768"/>
      <c r="G7" s="768"/>
      <c r="H7" s="768"/>
      <c r="I7" s="768"/>
      <c r="J7" s="768"/>
      <c r="K7" s="768"/>
      <c r="L7" s="768"/>
      <c r="M7" s="783"/>
    </row>
    <row r="8" spans="1:14" ht="44.25" customHeight="1">
      <c r="A8" s="769" t="s">
        <v>326</v>
      </c>
      <c r="B8" s="957" t="s">
        <v>389</v>
      </c>
      <c r="C8" s="958"/>
      <c r="D8" s="958"/>
      <c r="E8" s="959"/>
      <c r="F8" s="959"/>
      <c r="G8" s="959"/>
      <c r="H8" s="959"/>
      <c r="I8" s="959"/>
      <c r="J8" s="959"/>
      <c r="K8" s="959"/>
      <c r="L8" s="959"/>
      <c r="M8" s="960"/>
    </row>
    <row r="9" spans="1:14" ht="33" customHeight="1" thickBot="1">
      <c r="A9" s="961" t="s">
        <v>327</v>
      </c>
      <c r="B9" s="962"/>
      <c r="C9" s="962"/>
      <c r="D9" s="962"/>
      <c r="E9" s="962"/>
      <c r="F9" s="962"/>
      <c r="G9" s="962"/>
      <c r="H9" s="962"/>
      <c r="I9" s="962"/>
      <c r="J9" s="962"/>
      <c r="K9" s="962"/>
      <c r="L9" s="962"/>
      <c r="M9" s="963"/>
    </row>
    <row r="10" spans="1:14" ht="63" customHeight="1">
      <c r="A10" s="770" t="s">
        <v>328</v>
      </c>
      <c r="B10" s="948" t="s">
        <v>329</v>
      </c>
      <c r="C10" s="948"/>
      <c r="D10" s="948"/>
      <c r="E10" s="771"/>
      <c r="F10" s="733"/>
      <c r="G10" s="772" t="s">
        <v>248</v>
      </c>
      <c r="H10" s="773" t="s">
        <v>330</v>
      </c>
      <c r="I10" s="774" t="s">
        <v>331</v>
      </c>
      <c r="J10" s="774" t="s">
        <v>332</v>
      </c>
      <c r="K10" s="774" t="s">
        <v>330</v>
      </c>
      <c r="L10" s="775" t="s">
        <v>333</v>
      </c>
      <c r="M10" s="776" t="s">
        <v>334</v>
      </c>
    </row>
    <row r="11" spans="1:14" s="788" customFormat="1" ht="40.5" customHeight="1">
      <c r="A11" s="752"/>
      <c r="B11" s="954" t="s">
        <v>390</v>
      </c>
      <c r="C11" s="955"/>
      <c r="D11" s="956"/>
      <c r="E11" s="753"/>
      <c r="F11" s="753"/>
      <c r="G11" s="754" t="s">
        <v>335</v>
      </c>
      <c r="H11" s="787">
        <v>14840</v>
      </c>
      <c r="I11" s="758">
        <v>11000000</v>
      </c>
      <c r="J11" s="758">
        <v>10000000</v>
      </c>
      <c r="K11" s="787">
        <v>2759580</v>
      </c>
      <c r="L11" s="751">
        <f>J11-K11</f>
        <v>7240420</v>
      </c>
      <c r="M11" s="755">
        <f>K11/J11</f>
        <v>0.27595799999999998</v>
      </c>
    </row>
    <row r="12" spans="1:14" ht="28.5" customHeight="1" thickBot="1">
      <c r="A12" s="964" t="s">
        <v>336</v>
      </c>
      <c r="B12" s="965"/>
      <c r="C12" s="965"/>
      <c r="D12" s="965"/>
      <c r="E12" s="965"/>
      <c r="F12" s="965"/>
      <c r="G12" s="965"/>
      <c r="H12" s="965"/>
      <c r="I12" s="965"/>
      <c r="J12" s="965"/>
      <c r="K12" s="965"/>
      <c r="L12" s="965"/>
      <c r="M12" s="966"/>
    </row>
    <row r="13" spans="1:14" s="14" customFormat="1" ht="65.25" customHeight="1">
      <c r="A13" s="793" t="s">
        <v>337</v>
      </c>
      <c r="B13" s="949" t="s">
        <v>338</v>
      </c>
      <c r="C13" s="950"/>
      <c r="D13" s="951"/>
      <c r="E13" s="794" t="s">
        <v>339</v>
      </c>
      <c r="F13" s="794" t="s">
        <v>340</v>
      </c>
      <c r="G13" s="795" t="s">
        <v>248</v>
      </c>
      <c r="H13" s="795" t="s">
        <v>341</v>
      </c>
      <c r="I13" s="795" t="s">
        <v>402</v>
      </c>
      <c r="J13" s="795" t="s">
        <v>403</v>
      </c>
      <c r="K13" s="796" t="s">
        <v>330</v>
      </c>
      <c r="L13" s="795" t="s">
        <v>333</v>
      </c>
      <c r="M13" s="797" t="s">
        <v>334</v>
      </c>
    </row>
    <row r="14" spans="1:14" ht="50.25" customHeight="1">
      <c r="A14" s="778" t="s">
        <v>342</v>
      </c>
      <c r="B14" s="952" t="s">
        <v>391</v>
      </c>
      <c r="C14" s="953"/>
      <c r="D14" s="953"/>
      <c r="E14" s="733"/>
      <c r="G14" s="733"/>
      <c r="H14" s="733"/>
      <c r="I14" s="733"/>
      <c r="J14" s="733"/>
      <c r="K14" s="733"/>
      <c r="L14" s="733"/>
      <c r="M14" s="733"/>
    </row>
    <row r="15" spans="1:14" ht="50.25" customHeight="1">
      <c r="A15" s="798"/>
      <c r="B15" s="799"/>
      <c r="C15" s="799"/>
      <c r="D15" s="800"/>
      <c r="E15" s="757"/>
      <c r="F15" s="790" t="s">
        <v>392</v>
      </c>
      <c r="G15" s="757" t="s">
        <v>335</v>
      </c>
      <c r="H15" s="733">
        <v>2671</v>
      </c>
      <c r="I15" s="750"/>
      <c r="J15" s="750"/>
      <c r="K15" s="734">
        <v>9210</v>
      </c>
      <c r="L15" s="733">
        <f t="shared" ref="L15:L23" si="0">J15-K15</f>
        <v>-9210</v>
      </c>
      <c r="M15" s="791" t="e">
        <f>K15/J15</f>
        <v>#DIV/0!</v>
      </c>
    </row>
    <row r="16" spans="1:14" ht="50.25" customHeight="1">
      <c r="A16" s="801"/>
      <c r="B16" s="802"/>
      <c r="C16" s="802"/>
      <c r="D16" s="803"/>
      <c r="E16" s="757"/>
      <c r="F16" s="790" t="s">
        <v>393</v>
      </c>
      <c r="G16" s="757" t="s">
        <v>335</v>
      </c>
      <c r="H16" s="733">
        <v>2043</v>
      </c>
      <c r="I16" s="750"/>
      <c r="J16" s="750"/>
      <c r="K16" s="734">
        <v>3679</v>
      </c>
      <c r="L16" s="733">
        <f t="shared" si="0"/>
        <v>-3679</v>
      </c>
      <c r="M16" s="791" t="e">
        <f t="shared" ref="M16:M23" si="1">K16/J16</f>
        <v>#DIV/0!</v>
      </c>
    </row>
    <row r="17" spans="1:13" ht="50.25" customHeight="1">
      <c r="A17" s="801"/>
      <c r="B17" s="802"/>
      <c r="C17" s="802"/>
      <c r="D17" s="803"/>
      <c r="E17" s="757"/>
      <c r="F17" s="790" t="s">
        <v>394</v>
      </c>
      <c r="G17" s="757" t="s">
        <v>335</v>
      </c>
      <c r="H17" s="733">
        <v>696</v>
      </c>
      <c r="I17" s="750"/>
      <c r="J17" s="750"/>
      <c r="K17" s="734">
        <v>1814</v>
      </c>
      <c r="L17" s="733">
        <f t="shared" si="0"/>
        <v>-1814</v>
      </c>
      <c r="M17" s="791" t="e">
        <f t="shared" si="1"/>
        <v>#DIV/0!</v>
      </c>
    </row>
    <row r="18" spans="1:13" ht="50.25" customHeight="1">
      <c r="A18" s="801"/>
      <c r="B18" s="802"/>
      <c r="C18" s="802"/>
      <c r="D18" s="803"/>
      <c r="E18" s="733"/>
      <c r="F18" s="790" t="s">
        <v>395</v>
      </c>
      <c r="G18" s="757" t="s">
        <v>335</v>
      </c>
      <c r="H18" s="733"/>
      <c r="I18" s="733"/>
      <c r="J18" s="733"/>
      <c r="K18" s="734">
        <v>5359</v>
      </c>
      <c r="L18" s="733">
        <f t="shared" si="0"/>
        <v>-5359</v>
      </c>
      <c r="M18" s="792" t="e">
        <f t="shared" si="1"/>
        <v>#DIV/0!</v>
      </c>
    </row>
    <row r="19" spans="1:13" ht="50.25" customHeight="1">
      <c r="A19" s="801"/>
      <c r="B19" s="802"/>
      <c r="C19" s="802"/>
      <c r="D19" s="803"/>
      <c r="E19" s="733"/>
      <c r="F19" s="790" t="s">
        <v>396</v>
      </c>
      <c r="G19" s="757" t="s">
        <v>335</v>
      </c>
      <c r="H19" s="733"/>
      <c r="I19" s="733"/>
      <c r="J19" s="733"/>
      <c r="K19" s="734">
        <v>611</v>
      </c>
      <c r="L19" s="733">
        <f t="shared" si="0"/>
        <v>-611</v>
      </c>
      <c r="M19" s="792" t="e">
        <f t="shared" si="1"/>
        <v>#DIV/0!</v>
      </c>
    </row>
    <row r="20" spans="1:13" ht="50.25" customHeight="1">
      <c r="A20" s="801"/>
      <c r="B20" s="802"/>
      <c r="C20" s="802"/>
      <c r="D20" s="803"/>
      <c r="E20" s="733"/>
      <c r="F20" s="790" t="s">
        <v>397</v>
      </c>
      <c r="G20" s="757" t="s">
        <v>335</v>
      </c>
      <c r="H20" s="733"/>
      <c r="I20" s="733"/>
      <c r="J20" s="733"/>
      <c r="K20" s="734">
        <v>6985</v>
      </c>
      <c r="L20" s="733">
        <f t="shared" si="0"/>
        <v>-6985</v>
      </c>
      <c r="M20" s="792" t="e">
        <f t="shared" si="1"/>
        <v>#DIV/0!</v>
      </c>
    </row>
    <row r="21" spans="1:13" ht="50.25" customHeight="1">
      <c r="A21" s="804"/>
      <c r="B21" s="805"/>
      <c r="C21" s="805"/>
      <c r="D21" s="806"/>
      <c r="E21" s="733"/>
      <c r="F21" s="756" t="s">
        <v>398</v>
      </c>
      <c r="G21" s="757" t="s">
        <v>335</v>
      </c>
      <c r="H21" s="733"/>
      <c r="I21" s="733"/>
      <c r="J21" s="733"/>
      <c r="K21" s="734">
        <v>2846</v>
      </c>
      <c r="L21" s="733">
        <f t="shared" si="0"/>
        <v>-2846</v>
      </c>
      <c r="M21" s="789" t="e">
        <f t="shared" si="1"/>
        <v>#DIV/0!</v>
      </c>
    </row>
    <row r="22" spans="1:13" ht="50.25" customHeight="1">
      <c r="A22" s="804"/>
      <c r="B22" s="805"/>
      <c r="C22" s="805"/>
      <c r="D22" s="806"/>
      <c r="E22" s="733"/>
      <c r="F22" s="756" t="s">
        <v>399</v>
      </c>
      <c r="G22" s="757" t="s">
        <v>335</v>
      </c>
      <c r="H22" s="733">
        <v>1148</v>
      </c>
      <c r="I22" s="733"/>
      <c r="J22" s="733"/>
      <c r="K22" s="734">
        <v>787</v>
      </c>
      <c r="L22" s="733">
        <f t="shared" si="0"/>
        <v>-787</v>
      </c>
      <c r="M22" s="789" t="e">
        <f t="shared" si="1"/>
        <v>#DIV/0!</v>
      </c>
    </row>
    <row r="23" spans="1:13" ht="50.25" customHeight="1">
      <c r="A23" s="807"/>
      <c r="B23" s="808"/>
      <c r="C23" s="808"/>
      <c r="D23" s="809"/>
      <c r="E23" s="733"/>
      <c r="F23" s="756" t="s">
        <v>400</v>
      </c>
      <c r="G23" s="757" t="s">
        <v>335</v>
      </c>
      <c r="H23" s="733">
        <v>0</v>
      </c>
      <c r="I23" s="733"/>
      <c r="J23" s="733"/>
      <c r="K23" s="734">
        <v>0</v>
      </c>
      <c r="L23" s="733">
        <f t="shared" si="0"/>
        <v>0</v>
      </c>
      <c r="M23" s="789" t="e">
        <f t="shared" si="1"/>
        <v>#DIV/0!</v>
      </c>
    </row>
    <row r="24" spans="1:13" hidden="1"/>
    <row r="25" spans="1:13" s="780" customFormat="1" ht="12.75" hidden="1" customHeight="1">
      <c r="A25" s="779"/>
      <c r="B25" s="779"/>
      <c r="E25" s="779"/>
      <c r="F25" s="779"/>
      <c r="G25" s="779"/>
      <c r="H25" s="779"/>
      <c r="I25" s="779"/>
      <c r="J25" s="781"/>
    </row>
    <row r="26" spans="1:13" s="780" customFormat="1" ht="21.75" hidden="1" customHeight="1">
      <c r="A26" s="929"/>
      <c r="B26" s="930" t="s">
        <v>388</v>
      </c>
      <c r="C26" s="782" t="s">
        <v>52</v>
      </c>
      <c r="D26" s="933" t="s">
        <v>385</v>
      </c>
      <c r="E26" s="934"/>
      <c r="F26" s="935" t="s">
        <v>53</v>
      </c>
      <c r="G26" s="936"/>
      <c r="H26" s="937"/>
      <c r="I26" s="782" t="s">
        <v>52</v>
      </c>
      <c r="J26" s="947" t="s">
        <v>54</v>
      </c>
      <c r="K26" s="947"/>
      <c r="L26" s="781"/>
    </row>
    <row r="27" spans="1:13" s="780" customFormat="1" ht="21.75" hidden="1" customHeight="1">
      <c r="A27" s="929"/>
      <c r="B27" s="931"/>
      <c r="C27" s="782" t="s">
        <v>55</v>
      </c>
      <c r="D27" s="943"/>
      <c r="E27" s="944"/>
      <c r="F27" s="938"/>
      <c r="G27" s="939"/>
      <c r="H27" s="929"/>
      <c r="I27" s="782" t="s">
        <v>55</v>
      </c>
      <c r="J27" s="946"/>
      <c r="K27" s="946"/>
      <c r="L27" s="781"/>
    </row>
    <row r="28" spans="1:13" s="780" customFormat="1" ht="21.75" hidden="1" customHeight="1">
      <c r="A28" s="929"/>
      <c r="B28" s="932"/>
      <c r="C28" s="782" t="s">
        <v>56</v>
      </c>
      <c r="D28" s="832" t="s">
        <v>401</v>
      </c>
      <c r="E28" s="833"/>
      <c r="F28" s="940"/>
      <c r="G28" s="941"/>
      <c r="H28" s="942"/>
      <c r="I28" s="782" t="s">
        <v>56</v>
      </c>
      <c r="J28" s="832" t="s">
        <v>401</v>
      </c>
      <c r="K28" s="833"/>
      <c r="L28" s="781"/>
    </row>
    <row r="29" spans="1:13" s="780" customFormat="1" hidden="1">
      <c r="A29" s="779"/>
      <c r="B29" s="779"/>
      <c r="E29" s="779"/>
      <c r="F29" s="779"/>
      <c r="G29" s="779"/>
      <c r="H29" s="779"/>
      <c r="I29" s="779"/>
      <c r="J29" s="781"/>
    </row>
    <row r="30" spans="1:13" s="780" customFormat="1" ht="36.75" hidden="1" customHeight="1">
      <c r="A30" s="779"/>
      <c r="B30" s="945" t="s">
        <v>404</v>
      </c>
      <c r="C30" s="945"/>
      <c r="D30" s="945"/>
      <c r="E30" s="945"/>
      <c r="F30" s="945"/>
      <c r="G30" s="945"/>
      <c r="H30" s="945"/>
      <c r="I30" s="945"/>
      <c r="J30" s="945"/>
      <c r="K30" s="945"/>
    </row>
  </sheetData>
  <mergeCells count="17">
    <mergeCell ref="B8:M8"/>
    <mergeCell ref="A9:M9"/>
    <mergeCell ref="A12:M12"/>
    <mergeCell ref="B30:K30"/>
    <mergeCell ref="J28:K28"/>
    <mergeCell ref="J27:K27"/>
    <mergeCell ref="J26:K26"/>
    <mergeCell ref="B10:D10"/>
    <mergeCell ref="B13:D13"/>
    <mergeCell ref="B14:D14"/>
    <mergeCell ref="B11:D11"/>
    <mergeCell ref="A26:A28"/>
    <mergeCell ref="B26:B28"/>
    <mergeCell ref="D26:E26"/>
    <mergeCell ref="F26:H28"/>
    <mergeCell ref="D27:E27"/>
    <mergeCell ref="D28:E28"/>
  </mergeCells>
  <pageMargins left="0.7" right="0.7" top="0.75" bottom="0.75" header="0.3" footer="0.3"/>
  <pageSetup paperSize="9" scale="4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31"/>
  <sheetViews>
    <sheetView topLeftCell="A17" zoomScale="89" zoomScaleNormal="89" zoomScalePageLayoutView="96" workbookViewId="0">
      <selection activeCell="G13" sqref="G13"/>
    </sheetView>
  </sheetViews>
  <sheetFormatPr defaultColWidth="9.140625" defaultRowHeight="12.75"/>
  <cols>
    <col min="1" max="1" width="12.7109375" style="46" customWidth="1"/>
    <col min="2" max="2" width="54.85546875" style="46" customWidth="1"/>
    <col min="3" max="3" width="16.42578125" style="47" customWidth="1"/>
    <col min="4" max="4" width="68.85546875" style="47" customWidth="1"/>
    <col min="5" max="5" width="12.7109375" style="46" customWidth="1"/>
    <col min="6" max="7" width="12.28515625" style="46" customWidth="1"/>
    <col min="8" max="8" width="12" style="46" customWidth="1"/>
    <col min="9" max="9" width="13.42578125" style="46" customWidth="1"/>
    <col min="10" max="10" width="75.85546875" style="45" customWidth="1"/>
    <col min="11" max="12" width="9.140625" style="47"/>
    <col min="13" max="13" width="54.140625" style="47" customWidth="1"/>
    <col min="14" max="16384" width="9.140625" style="47"/>
  </cols>
  <sheetData>
    <row r="2" spans="1:13" s="41" customFormat="1" ht="15.75">
      <c r="A2" s="38" t="s">
        <v>187</v>
      </c>
      <c r="B2" s="39"/>
      <c r="C2" s="40"/>
      <c r="E2" s="39"/>
      <c r="F2" s="39"/>
      <c r="G2" s="39"/>
      <c r="H2" s="39"/>
      <c r="I2" s="39"/>
      <c r="J2" s="40"/>
    </row>
    <row r="3" spans="1:13" s="45" customFormat="1" ht="18.75" customHeight="1">
      <c r="A3" s="42" t="s">
        <v>344</v>
      </c>
      <c r="B3" s="43"/>
      <c r="C3" s="44"/>
      <c r="E3" s="43"/>
      <c r="F3" s="43"/>
      <c r="G3" s="43"/>
      <c r="H3" s="43"/>
      <c r="I3" s="43"/>
    </row>
    <row r="4" spans="1:13" ht="13.5" thickBot="1"/>
    <row r="5" spans="1:13" s="52" customFormat="1" ht="45" customHeight="1" thickBot="1">
      <c r="A5" s="48" t="s">
        <v>116</v>
      </c>
      <c r="B5" s="49" t="s">
        <v>117</v>
      </c>
      <c r="C5" s="50" t="s">
        <v>189</v>
      </c>
      <c r="D5" s="878" t="s">
        <v>190</v>
      </c>
      <c r="E5" s="878"/>
      <c r="F5" s="878"/>
      <c r="G5" s="878"/>
      <c r="H5" s="878"/>
      <c r="I5" s="878"/>
      <c r="J5" s="51" t="s">
        <v>191</v>
      </c>
    </row>
    <row r="6" spans="1:13" s="52" customFormat="1" ht="72.75" customHeight="1">
      <c r="A6" s="53" t="s">
        <v>345</v>
      </c>
      <c r="B6" s="89" t="s">
        <v>346</v>
      </c>
      <c r="C6" s="55"/>
      <c r="D6" s="56"/>
      <c r="E6" s="56"/>
      <c r="F6" s="56"/>
      <c r="G6" s="56"/>
      <c r="H6" s="56"/>
      <c r="I6" s="56"/>
      <c r="J6" s="57"/>
    </row>
    <row r="7" spans="1:13" s="52" customFormat="1" ht="18.75" customHeight="1">
      <c r="A7" s="58"/>
      <c r="B7" s="59"/>
      <c r="C7" s="59"/>
      <c r="D7" s="879" t="s">
        <v>194</v>
      </c>
      <c r="E7" s="879"/>
      <c r="F7" s="879"/>
      <c r="G7" s="879"/>
      <c r="H7" s="879"/>
      <c r="I7" s="879"/>
      <c r="J7" s="82" t="s">
        <v>195</v>
      </c>
    </row>
    <row r="8" spans="1:13" s="52" customFormat="1" ht="78.75" customHeight="1">
      <c r="A8" s="967" t="s">
        <v>347</v>
      </c>
      <c r="B8" s="879"/>
      <c r="C8" s="60" t="s">
        <v>339</v>
      </c>
      <c r="D8" s="60" t="s">
        <v>198</v>
      </c>
      <c r="E8" s="60" t="s">
        <v>348</v>
      </c>
      <c r="F8" s="60" t="s">
        <v>349</v>
      </c>
      <c r="G8" s="60" t="s">
        <v>350</v>
      </c>
      <c r="H8" s="60" t="s">
        <v>351</v>
      </c>
      <c r="I8" s="60" t="s">
        <v>352</v>
      </c>
      <c r="J8" s="81"/>
    </row>
    <row r="9" spans="1:13" s="52" customFormat="1" ht="53.25" customHeight="1">
      <c r="A9" s="75" t="s">
        <v>342</v>
      </c>
      <c r="B9" s="88" t="s">
        <v>353</v>
      </c>
      <c r="C9" s="61"/>
      <c r="D9" s="59"/>
      <c r="E9" s="59"/>
      <c r="F9" s="59"/>
      <c r="G9" s="59"/>
      <c r="H9" s="59"/>
      <c r="I9" s="62"/>
      <c r="J9" s="76"/>
    </row>
    <row r="10" spans="1:13" s="52" customFormat="1" ht="72.75" customHeight="1">
      <c r="A10" s="75" t="s">
        <v>343</v>
      </c>
      <c r="B10" s="88" t="s">
        <v>354</v>
      </c>
      <c r="C10" s="61"/>
      <c r="D10" s="59"/>
      <c r="E10" s="59"/>
      <c r="F10" s="59"/>
      <c r="G10" s="59"/>
      <c r="H10" s="59"/>
      <c r="I10" s="62"/>
      <c r="J10" s="76"/>
    </row>
    <row r="11" spans="1:13" s="52" customFormat="1" ht="57" customHeight="1">
      <c r="A11" s="75" t="s">
        <v>355</v>
      </c>
      <c r="B11" s="88" t="s">
        <v>356</v>
      </c>
      <c r="C11" s="61"/>
      <c r="D11" s="59"/>
      <c r="E11" s="59"/>
      <c r="F11" s="59"/>
      <c r="G11" s="59"/>
      <c r="H11" s="59"/>
      <c r="I11" s="62"/>
      <c r="J11" s="76"/>
    </row>
    <row r="12" spans="1:13" s="52" customFormat="1" ht="90" customHeight="1">
      <c r="A12" s="75" t="s">
        <v>357</v>
      </c>
      <c r="B12" s="88" t="s">
        <v>358</v>
      </c>
      <c r="C12" s="61"/>
      <c r="D12" s="59"/>
      <c r="E12" s="59"/>
      <c r="F12" s="59"/>
      <c r="G12" s="59"/>
      <c r="H12" s="59"/>
      <c r="I12" s="62"/>
      <c r="J12" s="76"/>
    </row>
    <row r="13" spans="1:13" s="92" customFormat="1" ht="120.75" customHeight="1">
      <c r="A13" s="90"/>
      <c r="B13" s="91"/>
      <c r="C13" s="93" t="s">
        <v>359</v>
      </c>
      <c r="D13" s="95" t="s">
        <v>360</v>
      </c>
      <c r="E13" s="93">
        <v>11</v>
      </c>
      <c r="F13" s="121">
        <v>11</v>
      </c>
      <c r="G13" s="121">
        <v>11</v>
      </c>
      <c r="H13" s="123">
        <v>11</v>
      </c>
      <c r="I13" s="122">
        <f>H13/G13</f>
        <v>1</v>
      </c>
      <c r="J13" s="107" t="s">
        <v>361</v>
      </c>
      <c r="K13" s="103"/>
      <c r="L13" s="103"/>
      <c r="M13" s="103"/>
    </row>
    <row r="14" spans="1:13" s="92" customFormat="1" ht="45.75" hidden="1" customHeight="1">
      <c r="A14" s="90"/>
      <c r="B14" s="91"/>
      <c r="C14" s="93" t="s">
        <v>362</v>
      </c>
      <c r="D14" s="95" t="s">
        <v>363</v>
      </c>
      <c r="E14" s="93">
        <v>1</v>
      </c>
      <c r="F14" s="121">
        <v>1</v>
      </c>
      <c r="G14" s="121">
        <v>1</v>
      </c>
      <c r="H14" s="123"/>
      <c r="I14" s="122">
        <f t="shared" ref="I14" si="0">H14/G14</f>
        <v>0</v>
      </c>
      <c r="J14" s="124" t="s">
        <v>364</v>
      </c>
      <c r="K14" s="103"/>
      <c r="L14" s="103"/>
      <c r="M14" s="103"/>
    </row>
    <row r="15" spans="1:13" s="92" customFormat="1" ht="35.25" customHeight="1">
      <c r="A15" s="90"/>
      <c r="B15" s="91"/>
      <c r="C15" s="93" t="s">
        <v>362</v>
      </c>
      <c r="D15" s="95" t="s">
        <v>365</v>
      </c>
      <c r="E15" s="93">
        <v>1</v>
      </c>
      <c r="F15" s="123">
        <v>1</v>
      </c>
      <c r="G15" s="121">
        <v>1</v>
      </c>
      <c r="H15" s="123">
        <v>1</v>
      </c>
      <c r="I15" s="122">
        <v>1</v>
      </c>
      <c r="J15" s="107" t="s">
        <v>366</v>
      </c>
    </row>
    <row r="16" spans="1:13" s="92" customFormat="1" ht="12.75" hidden="1" customHeight="1">
      <c r="A16" s="90"/>
      <c r="B16" s="96"/>
      <c r="C16" s="93" t="s">
        <v>367</v>
      </c>
      <c r="D16" s="95" t="s">
        <v>368</v>
      </c>
      <c r="E16" s="93">
        <v>23</v>
      </c>
      <c r="F16" s="120">
        <v>0</v>
      </c>
      <c r="G16" s="120">
        <v>0</v>
      </c>
      <c r="H16" s="120">
        <v>0</v>
      </c>
      <c r="I16" s="122">
        <v>0</v>
      </c>
      <c r="J16" s="107" t="s">
        <v>369</v>
      </c>
    </row>
    <row r="17" spans="1:12" s="92" customFormat="1" ht="60.75" customHeight="1">
      <c r="A17" s="75"/>
      <c r="B17" s="91"/>
      <c r="C17" s="93" t="s">
        <v>370</v>
      </c>
      <c r="D17" s="95" t="s">
        <v>371</v>
      </c>
      <c r="E17" s="93">
        <v>0</v>
      </c>
      <c r="F17" s="123">
        <v>1</v>
      </c>
      <c r="G17" s="121">
        <v>1</v>
      </c>
      <c r="H17" s="123">
        <v>0</v>
      </c>
      <c r="I17" s="122">
        <f>H17/G17</f>
        <v>0</v>
      </c>
      <c r="J17" s="95" t="s">
        <v>372</v>
      </c>
    </row>
    <row r="18" spans="1:12" s="92" customFormat="1" ht="59.25" customHeight="1">
      <c r="A18" s="75"/>
      <c r="B18" s="91"/>
      <c r="C18" s="93" t="s">
        <v>367</v>
      </c>
      <c r="D18" s="95" t="s">
        <v>373</v>
      </c>
      <c r="E18" s="93">
        <v>0</v>
      </c>
      <c r="F18" s="33">
        <v>1941</v>
      </c>
      <c r="G18" s="33">
        <v>1941</v>
      </c>
      <c r="H18" s="123">
        <v>0</v>
      </c>
      <c r="I18" s="122">
        <f>H18/G18</f>
        <v>0</v>
      </c>
      <c r="J18" s="95" t="s">
        <v>374</v>
      </c>
    </row>
    <row r="19" spans="1:12" s="92" customFormat="1" ht="49.5" customHeight="1">
      <c r="A19" s="75"/>
      <c r="B19" s="91"/>
      <c r="C19" s="93" t="s">
        <v>375</v>
      </c>
      <c r="D19" s="95" t="s">
        <v>310</v>
      </c>
      <c r="E19" s="93">
        <v>0</v>
      </c>
      <c r="F19" s="33">
        <v>5</v>
      </c>
      <c r="G19" s="33">
        <v>5</v>
      </c>
      <c r="H19" s="123">
        <v>5</v>
      </c>
      <c r="I19" s="122">
        <f>H19/G19</f>
        <v>1</v>
      </c>
      <c r="J19" s="95" t="s">
        <v>376</v>
      </c>
    </row>
    <row r="20" spans="1:12" s="92" customFormat="1" ht="39.75" customHeight="1">
      <c r="A20" s="90"/>
      <c r="B20" s="91"/>
      <c r="C20" s="93" t="s">
        <v>377</v>
      </c>
      <c r="D20" s="95" t="s">
        <v>378</v>
      </c>
      <c r="E20" s="93">
        <v>0</v>
      </c>
      <c r="F20" s="123">
        <v>5</v>
      </c>
      <c r="G20" s="33">
        <v>5</v>
      </c>
      <c r="H20" s="123">
        <v>5</v>
      </c>
      <c r="I20" s="122">
        <f>H20/G20</f>
        <v>1</v>
      </c>
      <c r="J20" s="107" t="s">
        <v>379</v>
      </c>
    </row>
    <row r="21" spans="1:12">
      <c r="B21" s="45"/>
    </row>
    <row r="22" spans="1:12" s="45" customFormat="1" ht="12.75" customHeight="1">
      <c r="A22" s="68" t="s">
        <v>237</v>
      </c>
      <c r="C22" s="69"/>
      <c r="E22" s="43"/>
      <c r="F22" s="43"/>
      <c r="G22" s="43"/>
      <c r="H22" s="43"/>
      <c r="I22" s="43"/>
    </row>
    <row r="23" spans="1:12" s="45" customFormat="1" ht="12.75" customHeight="1">
      <c r="A23" s="68" t="s">
        <v>238</v>
      </c>
      <c r="C23" s="69"/>
      <c r="E23" s="43"/>
      <c r="F23" s="43"/>
      <c r="G23" s="43"/>
      <c r="H23" s="43"/>
      <c r="I23" s="43"/>
    </row>
    <row r="24" spans="1:12" s="45" customFormat="1" ht="12.75" customHeight="1">
      <c r="A24" s="68" t="s">
        <v>239</v>
      </c>
      <c r="C24" s="69"/>
      <c r="E24" s="43"/>
      <c r="F24" s="43"/>
      <c r="G24" s="43"/>
      <c r="H24" s="43"/>
      <c r="I24" s="43"/>
    </row>
    <row r="25" spans="1:12" s="45" customFormat="1" ht="12.75" customHeight="1">
      <c r="A25" s="68" t="s">
        <v>240</v>
      </c>
      <c r="B25" s="46"/>
      <c r="C25" s="69"/>
      <c r="E25" s="43"/>
      <c r="F25" s="43"/>
      <c r="G25" s="43"/>
      <c r="H25" s="43"/>
      <c r="I25" s="43"/>
    </row>
    <row r="26" spans="1:12" ht="12.75" customHeight="1"/>
    <row r="28" spans="1:12" ht="12.75" customHeight="1"/>
    <row r="29" spans="1:12" s="73" customFormat="1" ht="36" customHeight="1">
      <c r="A29" s="880"/>
      <c r="B29" s="926" t="s">
        <v>241</v>
      </c>
      <c r="C29" s="70" t="s">
        <v>52</v>
      </c>
      <c r="D29" s="884" t="s">
        <v>380</v>
      </c>
      <c r="E29" s="885"/>
      <c r="F29" s="881" t="s">
        <v>53</v>
      </c>
      <c r="G29" s="886"/>
      <c r="H29" s="887"/>
      <c r="I29" s="70" t="s">
        <v>52</v>
      </c>
      <c r="J29" s="71" t="s">
        <v>381</v>
      </c>
      <c r="K29" s="72"/>
      <c r="L29" s="72"/>
    </row>
    <row r="30" spans="1:12" s="73" customFormat="1" ht="36" customHeight="1">
      <c r="A30" s="880"/>
      <c r="B30" s="927"/>
      <c r="C30" s="70" t="s">
        <v>55</v>
      </c>
      <c r="D30" s="891"/>
      <c r="E30" s="892"/>
      <c r="F30" s="882"/>
      <c r="G30" s="888"/>
      <c r="H30" s="880"/>
      <c r="I30" s="70" t="s">
        <v>55</v>
      </c>
      <c r="J30" s="74"/>
      <c r="K30" s="72"/>
      <c r="L30" s="72"/>
    </row>
    <row r="31" spans="1:12" s="73" customFormat="1" ht="36" customHeight="1">
      <c r="A31" s="880"/>
      <c r="B31" s="928"/>
      <c r="C31" s="70" t="s">
        <v>56</v>
      </c>
      <c r="D31" s="884" t="s">
        <v>382</v>
      </c>
      <c r="E31" s="885"/>
      <c r="F31" s="883"/>
      <c r="G31" s="889"/>
      <c r="H31" s="890"/>
      <c r="I31" s="70" t="s">
        <v>56</v>
      </c>
      <c r="J31" s="71" t="s">
        <v>382</v>
      </c>
      <c r="K31" s="72"/>
      <c r="L31" s="72"/>
    </row>
  </sheetData>
  <mergeCells count="9">
    <mergeCell ref="D5:I5"/>
    <mergeCell ref="D7:I7"/>
    <mergeCell ref="A8:B8"/>
    <mergeCell ref="A29:A31"/>
    <mergeCell ref="D29:E29"/>
    <mergeCell ref="F29:H31"/>
    <mergeCell ref="D30:E30"/>
    <mergeCell ref="D31:E31"/>
    <mergeCell ref="B29:B31"/>
  </mergeCells>
  <printOptions horizontalCentered="1" verticalCentered="1"/>
  <pageMargins left="0.25" right="0.25" top="0.36" bottom="0.35" header="0.3" footer="0.25"/>
  <pageSetup paperSize="9" scale="4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Q27"/>
  <sheetViews>
    <sheetView topLeftCell="A11" workbookViewId="0">
      <selection activeCell="H37" sqref="H37"/>
    </sheetView>
  </sheetViews>
  <sheetFormatPr defaultRowHeight="12.75"/>
  <cols>
    <col min="1" max="1" width="14.5703125" style="6" customWidth="1"/>
    <col min="2" max="2" width="14.85546875" style="6" customWidth="1"/>
    <col min="3" max="3" width="26.5703125" style="6" customWidth="1"/>
    <col min="4" max="4" width="21.85546875" style="6" customWidth="1"/>
    <col min="5" max="5" width="24.140625" style="6" customWidth="1"/>
    <col min="6" max="6" width="13.28515625" style="6" customWidth="1"/>
    <col min="7" max="7" width="16.7109375" style="6" customWidth="1"/>
    <col min="8" max="8" width="15.85546875" style="6" customWidth="1"/>
    <col min="9" max="9" width="15.42578125" style="6" customWidth="1"/>
    <col min="10" max="10" width="15" style="6" bestFit="1" customWidth="1"/>
    <col min="11" max="11" width="9.42578125" style="6" bestFit="1" customWidth="1"/>
    <col min="12" max="12" width="15.140625" style="6" customWidth="1"/>
    <col min="13" max="13" width="13.85546875" style="6" bestFit="1" customWidth="1"/>
    <col min="14" max="14" width="13.42578125" style="6" customWidth="1"/>
    <col min="15" max="15" width="19" style="6" customWidth="1"/>
    <col min="17" max="17" width="11.28515625" bestFit="1" customWidth="1"/>
  </cols>
  <sheetData>
    <row r="2" spans="1:15" ht="14.25">
      <c r="A2" s="292" t="s">
        <v>57</v>
      </c>
    </row>
    <row r="4" spans="1:15" ht="13.5" thickBot="1">
      <c r="A4" s="423" t="s">
        <v>383</v>
      </c>
    </row>
    <row r="5" spans="1:15" ht="19.5" customHeight="1">
      <c r="A5" s="834" t="s">
        <v>58</v>
      </c>
      <c r="B5" s="836" t="s">
        <v>59</v>
      </c>
      <c r="C5" s="836" t="s">
        <v>60</v>
      </c>
      <c r="D5" s="317" t="s">
        <v>10</v>
      </c>
      <c r="E5" s="839" t="s">
        <v>61</v>
      </c>
      <c r="F5" s="841" t="s">
        <v>62</v>
      </c>
      <c r="G5" s="841"/>
      <c r="H5" s="841"/>
      <c r="I5" s="841"/>
      <c r="J5" s="841"/>
      <c r="K5" s="841"/>
      <c r="L5" s="841"/>
      <c r="M5" s="841"/>
      <c r="N5" s="841"/>
      <c r="O5" s="842"/>
    </row>
    <row r="6" spans="1:15" ht="14.25">
      <c r="A6" s="835"/>
      <c r="B6" s="837"/>
      <c r="C6" s="837"/>
      <c r="D6" s="838" t="s">
        <v>63</v>
      </c>
      <c r="E6" s="840"/>
      <c r="F6" s="318">
        <v>230</v>
      </c>
      <c r="G6" s="318">
        <v>231</v>
      </c>
      <c r="H6" s="318">
        <v>600</v>
      </c>
      <c r="I6" s="318">
        <v>601</v>
      </c>
      <c r="J6" s="318">
        <v>602</v>
      </c>
      <c r="K6" s="318">
        <v>603</v>
      </c>
      <c r="L6" s="318">
        <v>604</v>
      </c>
      <c r="M6" s="318">
        <v>605</v>
      </c>
      <c r="N6" s="318">
        <v>606</v>
      </c>
      <c r="O6" s="319" t="s">
        <v>64</v>
      </c>
    </row>
    <row r="7" spans="1:15" ht="57" customHeight="1">
      <c r="A7" s="835"/>
      <c r="B7" s="837"/>
      <c r="C7" s="837"/>
      <c r="D7" s="838"/>
      <c r="E7" s="840"/>
      <c r="F7" s="320" t="s">
        <v>65</v>
      </c>
      <c r="G7" s="321" t="s">
        <v>66</v>
      </c>
      <c r="H7" s="322" t="s">
        <v>67</v>
      </c>
      <c r="I7" s="321" t="s">
        <v>68</v>
      </c>
      <c r="J7" s="321" t="s">
        <v>69</v>
      </c>
      <c r="K7" s="321" t="s">
        <v>70</v>
      </c>
      <c r="L7" s="323" t="s">
        <v>71</v>
      </c>
      <c r="M7" s="321" t="s">
        <v>72</v>
      </c>
      <c r="N7" s="323" t="s">
        <v>73</v>
      </c>
      <c r="O7" s="324" t="s">
        <v>74</v>
      </c>
    </row>
    <row r="8" spans="1:15" ht="30" customHeight="1">
      <c r="A8" s="35">
        <v>87</v>
      </c>
      <c r="B8" s="218" t="s">
        <v>75</v>
      </c>
      <c r="C8" s="128" t="s">
        <v>76</v>
      </c>
      <c r="D8" s="2">
        <v>2024</v>
      </c>
      <c r="E8" s="219" t="s">
        <v>77</v>
      </c>
      <c r="F8" s="147">
        <v>0</v>
      </c>
      <c r="G8" s="146">
        <f>'Aneksi nr.1'!E26</f>
        <v>5000</v>
      </c>
      <c r="H8" s="146">
        <f>'Aneksi nr.1'!E17</f>
        <v>29531</v>
      </c>
      <c r="I8" s="146">
        <f>'Aneksi nr.1'!E18</f>
        <v>4839</v>
      </c>
      <c r="J8" s="146">
        <f>'Aneksi nr.1'!E19</f>
        <v>22000</v>
      </c>
      <c r="K8" s="146">
        <v>0</v>
      </c>
      <c r="L8" s="146">
        <f>'Aneksi nr.1'!E21</f>
        <v>2000</v>
      </c>
      <c r="M8" s="146">
        <f>'Aneksi nr.1'!E22</f>
        <v>0</v>
      </c>
      <c r="N8" s="146">
        <f>'Aneksi nr.1'!E23</f>
        <v>0</v>
      </c>
      <c r="O8" s="230">
        <f>SUM(F8:N8)</f>
        <v>63370</v>
      </c>
    </row>
    <row r="9" spans="1:15" ht="30" customHeight="1">
      <c r="A9" s="35">
        <v>87</v>
      </c>
      <c r="B9" s="218" t="s">
        <v>75</v>
      </c>
      <c r="C9" s="128" t="s">
        <v>76</v>
      </c>
      <c r="D9" s="2">
        <v>2024</v>
      </c>
      <c r="E9" s="128" t="s">
        <v>78</v>
      </c>
      <c r="F9" s="147">
        <f>0</f>
        <v>0</v>
      </c>
      <c r="G9" s="146">
        <f>'Aneksi nr.1'!G26</f>
        <v>5000</v>
      </c>
      <c r="H9" s="146">
        <f>'Aneksi nr.1'!G17</f>
        <v>29531</v>
      </c>
      <c r="I9" s="146">
        <f>'Aneksi nr.1'!G18</f>
        <v>4839</v>
      </c>
      <c r="J9" s="146">
        <f>'Aneksi nr.1'!G19</f>
        <v>22000</v>
      </c>
      <c r="K9" s="146">
        <v>0</v>
      </c>
      <c r="L9" s="146">
        <f>'Aneksi nr.1'!G21</f>
        <v>2000</v>
      </c>
      <c r="M9" s="146">
        <f>'Aneksi nr.1'!G22</f>
        <v>0</v>
      </c>
      <c r="N9" s="146">
        <f>'Aneksi nr.1'!G23</f>
        <v>200</v>
      </c>
      <c r="O9" s="230">
        <f>SUM(F9:N9)</f>
        <v>63570</v>
      </c>
    </row>
    <row r="10" spans="1:15" ht="30" customHeight="1">
      <c r="A10" s="35">
        <v>87</v>
      </c>
      <c r="B10" s="218" t="s">
        <v>75</v>
      </c>
      <c r="C10" s="128" t="s">
        <v>76</v>
      </c>
      <c r="D10" s="2">
        <v>2024</v>
      </c>
      <c r="E10" s="128" t="s">
        <v>79</v>
      </c>
      <c r="F10" s="147">
        <v>0</v>
      </c>
      <c r="G10" s="146">
        <f>'Aneksi nr.1'!J26</f>
        <v>0</v>
      </c>
      <c r="H10" s="146">
        <f>'Aneksi nr.1'!J17</f>
        <v>14764</v>
      </c>
      <c r="I10" s="146">
        <f>'Aneksi nr.1'!J18</f>
        <v>2456</v>
      </c>
      <c r="J10" s="146">
        <f>'Aneksi nr.1'!J19</f>
        <v>8649</v>
      </c>
      <c r="K10" s="146">
        <v>0</v>
      </c>
      <c r="L10" s="146">
        <f>'Aneksi nr.1'!J21</f>
        <v>0</v>
      </c>
      <c r="M10" s="146">
        <f>'Aneksi nr.1'!J22</f>
        <v>0</v>
      </c>
      <c r="N10" s="146">
        <f>'Aneksi nr.1'!J23</f>
        <v>22</v>
      </c>
      <c r="O10" s="231">
        <f>SUM(G10:N10)</f>
        <v>25891</v>
      </c>
    </row>
    <row r="11" spans="1:15" ht="30" customHeight="1" thickBot="1">
      <c r="A11" s="35">
        <v>87</v>
      </c>
      <c r="B11" s="218" t="s">
        <v>75</v>
      </c>
      <c r="C11" s="128" t="s">
        <v>76</v>
      </c>
      <c r="D11" s="2">
        <v>2024</v>
      </c>
      <c r="E11" s="128" t="s">
        <v>80</v>
      </c>
      <c r="F11" s="137"/>
      <c r="G11" s="613">
        <v>0</v>
      </c>
      <c r="H11" s="146">
        <v>0</v>
      </c>
      <c r="I11" s="146">
        <v>0</v>
      </c>
      <c r="J11" s="146">
        <v>0</v>
      </c>
      <c r="K11" s="146">
        <v>0</v>
      </c>
      <c r="L11" s="146">
        <v>0</v>
      </c>
      <c r="M11" s="146">
        <v>0</v>
      </c>
      <c r="N11" s="146">
        <v>0</v>
      </c>
      <c r="O11" s="484">
        <f>SUM(G11:N11)</f>
        <v>0</v>
      </c>
    </row>
    <row r="12" spans="1:15" ht="30" hidden="1" customHeight="1">
      <c r="A12" s="35">
        <v>87</v>
      </c>
      <c r="B12" s="218" t="s">
        <v>81</v>
      </c>
      <c r="C12" s="128" t="s">
        <v>82</v>
      </c>
      <c r="D12" s="2">
        <v>2024</v>
      </c>
      <c r="E12" s="219" t="s">
        <v>77</v>
      </c>
      <c r="F12" s="147">
        <v>0</v>
      </c>
      <c r="G12" s="146">
        <v>0</v>
      </c>
      <c r="H12" s="146">
        <v>0</v>
      </c>
      <c r="I12" s="146">
        <v>0</v>
      </c>
      <c r="J12" s="146">
        <v>0</v>
      </c>
      <c r="K12" s="146">
        <v>0</v>
      </c>
      <c r="L12" s="146">
        <v>0</v>
      </c>
      <c r="M12" s="146">
        <v>0</v>
      </c>
      <c r="N12" s="146">
        <v>0</v>
      </c>
      <c r="O12" s="230">
        <f>SUM(G12:N12)</f>
        <v>0</v>
      </c>
    </row>
    <row r="13" spans="1:15" ht="30" hidden="1" customHeight="1">
      <c r="A13" s="35">
        <v>87</v>
      </c>
      <c r="B13" s="218" t="s">
        <v>81</v>
      </c>
      <c r="C13" s="128" t="s">
        <v>82</v>
      </c>
      <c r="D13" s="2">
        <v>2024</v>
      </c>
      <c r="E13" s="128" t="s">
        <v>78</v>
      </c>
      <c r="F13" s="147">
        <v>0</v>
      </c>
      <c r="G13" s="146">
        <v>0</v>
      </c>
      <c r="H13" s="146">
        <v>0</v>
      </c>
      <c r="I13" s="146">
        <v>0</v>
      </c>
      <c r="J13" s="146">
        <v>0</v>
      </c>
      <c r="K13" s="146">
        <v>0</v>
      </c>
      <c r="L13" s="146">
        <v>0</v>
      </c>
      <c r="M13" s="146">
        <v>0</v>
      </c>
      <c r="N13" s="146">
        <v>0</v>
      </c>
      <c r="O13" s="230">
        <f>SUM(G13:N13)</f>
        <v>0</v>
      </c>
    </row>
    <row r="14" spans="1:15" ht="30" hidden="1" customHeight="1">
      <c r="A14" s="35">
        <v>87</v>
      </c>
      <c r="B14" s="218" t="s">
        <v>81</v>
      </c>
      <c r="C14" s="128" t="s">
        <v>82</v>
      </c>
      <c r="D14" s="2">
        <v>2024</v>
      </c>
      <c r="E14" s="128" t="s">
        <v>79</v>
      </c>
      <c r="F14" s="147">
        <v>0</v>
      </c>
      <c r="G14" s="146">
        <v>0</v>
      </c>
      <c r="H14" s="146">
        <v>0</v>
      </c>
      <c r="I14" s="146">
        <v>0</v>
      </c>
      <c r="J14" s="146">
        <v>0</v>
      </c>
      <c r="K14" s="146">
        <v>0</v>
      </c>
      <c r="L14" s="146">
        <v>0</v>
      </c>
      <c r="M14" s="146">
        <v>0</v>
      </c>
      <c r="N14" s="146">
        <v>0</v>
      </c>
      <c r="O14" s="230">
        <f t="shared" ref="O14:O19" si="0">SUM(G14:N14)</f>
        <v>0</v>
      </c>
    </row>
    <row r="15" spans="1:15" ht="30" hidden="1" customHeight="1">
      <c r="A15" s="35">
        <v>87</v>
      </c>
      <c r="B15" s="218" t="s">
        <v>81</v>
      </c>
      <c r="C15" s="128" t="s">
        <v>82</v>
      </c>
      <c r="D15" s="2">
        <v>2024</v>
      </c>
      <c r="E15" s="128" t="s">
        <v>80</v>
      </c>
      <c r="F15" s="147">
        <v>0</v>
      </c>
      <c r="G15" s="146">
        <v>0</v>
      </c>
      <c r="H15" s="146">
        <v>0</v>
      </c>
      <c r="I15" s="146">
        <v>0</v>
      </c>
      <c r="J15" s="146">
        <v>0</v>
      </c>
      <c r="K15" s="146">
        <v>0</v>
      </c>
      <c r="L15" s="146">
        <v>0</v>
      </c>
      <c r="M15" s="146">
        <v>0</v>
      </c>
      <c r="N15" s="146">
        <v>0</v>
      </c>
      <c r="O15" s="230">
        <f t="shared" si="0"/>
        <v>0</v>
      </c>
    </row>
    <row r="16" spans="1:15" ht="30" hidden="1" customHeight="1">
      <c r="A16" s="35">
        <v>87</v>
      </c>
      <c r="B16" s="218" t="s">
        <v>83</v>
      </c>
      <c r="C16" s="128" t="s">
        <v>84</v>
      </c>
      <c r="D16" s="2">
        <v>2024</v>
      </c>
      <c r="E16" s="219" t="s">
        <v>77</v>
      </c>
      <c r="F16" s="147">
        <v>0</v>
      </c>
      <c r="G16" s="146">
        <v>0</v>
      </c>
      <c r="H16" s="146">
        <v>0</v>
      </c>
      <c r="I16" s="146">
        <v>0</v>
      </c>
      <c r="J16" s="146">
        <v>0</v>
      </c>
      <c r="K16" s="146">
        <v>0</v>
      </c>
      <c r="L16" s="146">
        <v>0</v>
      </c>
      <c r="M16" s="146">
        <v>0</v>
      </c>
      <c r="N16" s="146">
        <v>0</v>
      </c>
      <c r="O16" s="230">
        <f t="shared" si="0"/>
        <v>0</v>
      </c>
    </row>
    <row r="17" spans="1:17" ht="30" hidden="1" customHeight="1">
      <c r="A17" s="35">
        <v>87</v>
      </c>
      <c r="B17" s="218" t="s">
        <v>83</v>
      </c>
      <c r="C17" s="128" t="s">
        <v>84</v>
      </c>
      <c r="D17" s="2">
        <v>2024</v>
      </c>
      <c r="E17" s="128" t="s">
        <v>78</v>
      </c>
      <c r="F17" s="147">
        <v>0</v>
      </c>
      <c r="G17" s="146">
        <v>0</v>
      </c>
      <c r="H17" s="146">
        <v>0</v>
      </c>
      <c r="I17" s="146">
        <v>0</v>
      </c>
      <c r="J17" s="146">
        <v>0</v>
      </c>
      <c r="K17" s="146">
        <v>0</v>
      </c>
      <c r="L17" s="146">
        <v>0</v>
      </c>
      <c r="M17" s="146">
        <v>0</v>
      </c>
      <c r="N17" s="146">
        <v>0</v>
      </c>
      <c r="O17" s="230">
        <f t="shared" si="0"/>
        <v>0</v>
      </c>
    </row>
    <row r="18" spans="1:17" ht="30" hidden="1" customHeight="1">
      <c r="A18" s="35">
        <v>87</v>
      </c>
      <c r="B18" s="218" t="s">
        <v>83</v>
      </c>
      <c r="C18" s="128" t="s">
        <v>84</v>
      </c>
      <c r="D18" s="2">
        <v>2024</v>
      </c>
      <c r="E18" s="128" t="s">
        <v>79</v>
      </c>
      <c r="F18" s="147">
        <v>0</v>
      </c>
      <c r="G18" s="146">
        <v>0</v>
      </c>
      <c r="H18" s="146">
        <v>0</v>
      </c>
      <c r="I18" s="146">
        <v>0</v>
      </c>
      <c r="J18" s="146">
        <v>0</v>
      </c>
      <c r="K18" s="146">
        <v>0</v>
      </c>
      <c r="L18" s="146">
        <v>0</v>
      </c>
      <c r="M18" s="146">
        <v>0</v>
      </c>
      <c r="N18" s="146">
        <v>0</v>
      </c>
      <c r="O18" s="230">
        <f t="shared" si="0"/>
        <v>0</v>
      </c>
    </row>
    <row r="19" spans="1:17" ht="30" hidden="1" customHeight="1" thickBot="1">
      <c r="A19" s="309">
        <v>87</v>
      </c>
      <c r="B19" s="220" t="s">
        <v>83</v>
      </c>
      <c r="C19" s="221" t="s">
        <v>84</v>
      </c>
      <c r="D19" s="2">
        <v>2024</v>
      </c>
      <c r="E19" s="221" t="s">
        <v>80</v>
      </c>
      <c r="F19" s="232">
        <v>0</v>
      </c>
      <c r="G19" s="233">
        <v>0</v>
      </c>
      <c r="H19" s="233">
        <v>0</v>
      </c>
      <c r="I19" s="233">
        <v>0</v>
      </c>
      <c r="J19" s="233">
        <v>0</v>
      </c>
      <c r="K19" s="233">
        <v>0</v>
      </c>
      <c r="L19" s="233">
        <v>0</v>
      </c>
      <c r="M19" s="233">
        <v>0</v>
      </c>
      <c r="N19" s="233">
        <v>0</v>
      </c>
      <c r="O19" s="234">
        <f t="shared" si="0"/>
        <v>0</v>
      </c>
    </row>
    <row r="20" spans="1:17" ht="30" customHeight="1" thickBot="1">
      <c r="A20" s="325">
        <v>87</v>
      </c>
      <c r="B20" s="326"/>
      <c r="C20" s="326" t="s">
        <v>74</v>
      </c>
      <c r="D20" s="327">
        <v>2024</v>
      </c>
      <c r="E20" s="326" t="s">
        <v>77</v>
      </c>
      <c r="F20" s="328">
        <f t="shared" ref="F20:O20" si="1">F8+F12+F16</f>
        <v>0</v>
      </c>
      <c r="G20" s="329">
        <f t="shared" si="1"/>
        <v>5000</v>
      </c>
      <c r="H20" s="329">
        <f>H8+H12+H16</f>
        <v>29531</v>
      </c>
      <c r="I20" s="329">
        <f t="shared" si="1"/>
        <v>4839</v>
      </c>
      <c r="J20" s="329">
        <f t="shared" si="1"/>
        <v>22000</v>
      </c>
      <c r="K20" s="330">
        <f t="shared" si="1"/>
        <v>0</v>
      </c>
      <c r="L20" s="330">
        <f t="shared" si="1"/>
        <v>2000</v>
      </c>
      <c r="M20" s="329">
        <f t="shared" si="1"/>
        <v>0</v>
      </c>
      <c r="N20" s="329">
        <f t="shared" si="1"/>
        <v>0</v>
      </c>
      <c r="O20" s="331">
        <f t="shared" si="1"/>
        <v>63370</v>
      </c>
    </row>
    <row r="21" spans="1:17" ht="30" customHeight="1" thickBot="1">
      <c r="A21" s="332">
        <v>87</v>
      </c>
      <c r="B21" s="333"/>
      <c r="C21" s="333" t="s">
        <v>74</v>
      </c>
      <c r="D21" s="334">
        <v>2024</v>
      </c>
      <c r="E21" s="333" t="s">
        <v>78</v>
      </c>
      <c r="F21" s="615">
        <f t="shared" ref="F21:G23" si="2">F9+F13+F17</f>
        <v>0</v>
      </c>
      <c r="G21" s="335">
        <f t="shared" si="2"/>
        <v>5000</v>
      </c>
      <c r="H21" s="335">
        <f>H9+H17+H13</f>
        <v>29531</v>
      </c>
      <c r="I21" s="335">
        <f>I9+I17+I13</f>
        <v>4839</v>
      </c>
      <c r="J21" s="335">
        <f t="shared" ref="J21:O21" si="3">J9+J13+J17</f>
        <v>22000</v>
      </c>
      <c r="K21" s="336">
        <f t="shared" si="3"/>
        <v>0</v>
      </c>
      <c r="L21" s="336">
        <f t="shared" si="3"/>
        <v>2000</v>
      </c>
      <c r="M21" s="335">
        <f t="shared" si="3"/>
        <v>0</v>
      </c>
      <c r="N21" s="335">
        <f t="shared" si="3"/>
        <v>200</v>
      </c>
      <c r="O21" s="337">
        <f t="shared" si="3"/>
        <v>63570</v>
      </c>
    </row>
    <row r="22" spans="1:17" ht="30" customHeight="1" thickBot="1">
      <c r="A22" s="325">
        <v>87</v>
      </c>
      <c r="B22" s="326"/>
      <c r="C22" s="326" t="s">
        <v>74</v>
      </c>
      <c r="D22" s="327">
        <v>2024</v>
      </c>
      <c r="E22" s="326" t="s">
        <v>79</v>
      </c>
      <c r="F22" s="616">
        <f t="shared" si="2"/>
        <v>0</v>
      </c>
      <c r="G22" s="329">
        <f t="shared" si="2"/>
        <v>0</v>
      </c>
      <c r="H22" s="329">
        <f>H10+H14+H18</f>
        <v>14764</v>
      </c>
      <c r="I22" s="329">
        <f>I10+I14+I18</f>
        <v>2456</v>
      </c>
      <c r="J22" s="329">
        <f>J10+J14+J18</f>
        <v>8649</v>
      </c>
      <c r="K22" s="330">
        <f>K10+K14+K18</f>
        <v>0</v>
      </c>
      <c r="L22" s="330">
        <f>L10+L14+L18</f>
        <v>0</v>
      </c>
      <c r="M22" s="329">
        <f>M10+M14+M17</f>
        <v>0</v>
      </c>
      <c r="N22" s="329">
        <f>N10+N14+N18</f>
        <v>22</v>
      </c>
      <c r="O22" s="331">
        <f>O10+O14+O18</f>
        <v>25891</v>
      </c>
      <c r="Q22" s="441"/>
    </row>
    <row r="23" spans="1:17" ht="30" customHeight="1" thickBot="1">
      <c r="A23" s="325">
        <v>87</v>
      </c>
      <c r="B23" s="326"/>
      <c r="C23" s="326" t="s">
        <v>74</v>
      </c>
      <c r="D23" s="327">
        <v>2024</v>
      </c>
      <c r="E23" s="326" t="s">
        <v>80</v>
      </c>
      <c r="F23" s="616">
        <f t="shared" si="2"/>
        <v>0</v>
      </c>
      <c r="G23" s="329">
        <f t="shared" si="2"/>
        <v>0</v>
      </c>
      <c r="H23" s="329">
        <f>H11+H15+H19</f>
        <v>0</v>
      </c>
      <c r="I23" s="329">
        <f>I11+I15+I19</f>
        <v>0</v>
      </c>
      <c r="J23" s="329">
        <f>J11+J15+J19</f>
        <v>0</v>
      </c>
      <c r="K23" s="330">
        <f>K10+K15+K19</f>
        <v>0</v>
      </c>
      <c r="L23" s="330">
        <f>L11+L15+L19</f>
        <v>0</v>
      </c>
      <c r="M23" s="329">
        <f>M11+M15+M19</f>
        <v>0</v>
      </c>
      <c r="N23" s="329">
        <f>N11+N15+N19</f>
        <v>0</v>
      </c>
      <c r="O23" s="331">
        <f>SUM(F23:N23)</f>
        <v>0</v>
      </c>
    </row>
    <row r="24" spans="1:17" ht="30" customHeight="1">
      <c r="A24" s="338">
        <v>87</v>
      </c>
      <c r="B24" s="339"/>
      <c r="C24" s="339" t="s">
        <v>85</v>
      </c>
      <c r="D24" s="306">
        <v>2024</v>
      </c>
      <c r="E24" s="339"/>
      <c r="F24" s="617">
        <f>F21-F22</f>
        <v>0</v>
      </c>
      <c r="G24" s="340">
        <f>G21-G22</f>
        <v>5000</v>
      </c>
      <c r="H24" s="340">
        <f>H21-H22</f>
        <v>14767</v>
      </c>
      <c r="I24" s="340">
        <f>I21-I22</f>
        <v>2383</v>
      </c>
      <c r="J24" s="340">
        <f>J21-J22</f>
        <v>13351</v>
      </c>
      <c r="K24" s="340">
        <f t="shared" ref="K24:M24" si="4">K21-K22</f>
        <v>0</v>
      </c>
      <c r="L24" s="340">
        <f>L21-L22</f>
        <v>2000</v>
      </c>
      <c r="M24" s="340">
        <f t="shared" si="4"/>
        <v>0</v>
      </c>
      <c r="N24" s="340">
        <f>N21-N22</f>
        <v>178</v>
      </c>
      <c r="O24" s="341">
        <f>O21-O22</f>
        <v>37679</v>
      </c>
    </row>
    <row r="25" spans="1:17" ht="30" customHeight="1" thickBot="1">
      <c r="A25" s="342">
        <v>87</v>
      </c>
      <c r="B25" s="343"/>
      <c r="C25" s="343" t="s">
        <v>86</v>
      </c>
      <c r="D25" s="306">
        <v>2024</v>
      </c>
      <c r="E25" s="343"/>
      <c r="F25" s="728">
        <v>0</v>
      </c>
      <c r="G25" s="729">
        <f>G22/G21</f>
        <v>0</v>
      </c>
      <c r="H25" s="729">
        <f>H22/H21</f>
        <v>0.49994920591920355</v>
      </c>
      <c r="I25" s="729">
        <f>I22/I21</f>
        <v>0.5075428807604877</v>
      </c>
      <c r="J25" s="729">
        <f>J22/J21</f>
        <v>0.39313636363636362</v>
      </c>
      <c r="K25" s="729">
        <v>0</v>
      </c>
      <c r="L25" s="729">
        <v>0</v>
      </c>
      <c r="M25" s="729" t="e">
        <f t="shared" ref="M25" si="5">M22/M21</f>
        <v>#DIV/0!</v>
      </c>
      <c r="N25" s="729">
        <f>N22/N21</f>
        <v>0.11</v>
      </c>
      <c r="O25" s="729">
        <f>O22/O21</f>
        <v>0.40728330973729748</v>
      </c>
    </row>
    <row r="26" spans="1:17" ht="30" customHeight="1">
      <c r="A26" s="291">
        <v>87</v>
      </c>
      <c r="B26" s="223" t="s">
        <v>87</v>
      </c>
      <c r="C26" s="224" t="s">
        <v>88</v>
      </c>
      <c r="D26" s="225">
        <v>2024</v>
      </c>
      <c r="E26" s="224" t="s">
        <v>79</v>
      </c>
      <c r="F26" s="235">
        <v>0</v>
      </c>
      <c r="G26" s="236">
        <v>0</v>
      </c>
      <c r="H26" s="236">
        <v>0</v>
      </c>
      <c r="I26" s="236">
        <v>0</v>
      </c>
      <c r="J26" s="236">
        <v>0</v>
      </c>
      <c r="K26" s="236">
        <v>0</v>
      </c>
      <c r="L26" s="236">
        <v>303</v>
      </c>
      <c r="M26" s="236">
        <v>0</v>
      </c>
      <c r="N26" s="236">
        <v>0</v>
      </c>
      <c r="O26" s="237">
        <f>SUM(F26:N26)</f>
        <v>303</v>
      </c>
    </row>
    <row r="27" spans="1:17" ht="30" customHeight="1" thickBot="1">
      <c r="A27" s="310">
        <v>87</v>
      </c>
      <c r="B27" s="227" t="s">
        <v>87</v>
      </c>
      <c r="C27" s="228" t="s">
        <v>88</v>
      </c>
      <c r="D27" s="225">
        <v>2024</v>
      </c>
      <c r="E27" s="228" t="s">
        <v>80</v>
      </c>
      <c r="F27" s="238">
        <v>0</v>
      </c>
      <c r="G27" s="239">
        <v>0</v>
      </c>
      <c r="H27" s="239">
        <v>0</v>
      </c>
      <c r="I27" s="239">
        <v>0</v>
      </c>
      <c r="J27" s="239">
        <v>0</v>
      </c>
      <c r="K27" s="239">
        <v>0</v>
      </c>
      <c r="L27" s="239">
        <v>0</v>
      </c>
      <c r="M27" s="239">
        <v>0</v>
      </c>
      <c r="N27" s="239">
        <v>0</v>
      </c>
      <c r="O27" s="240">
        <f>SUM(F27:N27)</f>
        <v>0</v>
      </c>
    </row>
  </sheetData>
  <mergeCells count="6">
    <mergeCell ref="F5:O5"/>
    <mergeCell ref="A5:A7"/>
    <mergeCell ref="C5:C7"/>
    <mergeCell ref="B5:B7"/>
    <mergeCell ref="D6:D7"/>
    <mergeCell ref="E5:E7"/>
  </mergeCells>
  <pageMargins left="0.7" right="0.7" top="0.75" bottom="0.75" header="0.3" footer="0.3"/>
  <pageSetup paperSize="9" scale="53" orientation="landscape" r:id="rId1"/>
  <ignoredErrors>
    <ignoredError sqref="O12:O19" formulaRange="1"/>
    <ignoredError sqref="B8" numberStoredAsText="1"/>
    <ignoredError sqref="H21:O23 L25:M25 K24 M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2:O19"/>
  <sheetViews>
    <sheetView topLeftCell="A6" workbookViewId="0">
      <selection activeCell="A20" sqref="A20:XFD25"/>
    </sheetView>
  </sheetViews>
  <sheetFormatPr defaultRowHeight="12.75"/>
  <cols>
    <col min="1" max="1" width="17.28515625" customWidth="1"/>
    <col min="2" max="2" width="15.42578125" customWidth="1"/>
    <col min="3" max="3" width="45.28515625" customWidth="1"/>
    <col min="4" max="4" width="9.28515625" bestFit="1" customWidth="1"/>
    <col min="5" max="5" width="19" customWidth="1"/>
    <col min="6" max="6" width="9.85546875" bestFit="1" customWidth="1"/>
    <col min="7" max="10" width="15.5703125" bestFit="1" customWidth="1"/>
    <col min="11" max="11" width="9.85546875" bestFit="1" customWidth="1"/>
    <col min="12" max="12" width="15.85546875" customWidth="1"/>
    <col min="13" max="13" width="14.42578125" bestFit="1" customWidth="1"/>
    <col min="14" max="14" width="12.5703125" bestFit="1" customWidth="1"/>
    <col min="15" max="15" width="23.28515625" customWidth="1"/>
  </cols>
  <sheetData>
    <row r="2" spans="1:15" ht="14.25">
      <c r="A2" s="292" t="s">
        <v>89</v>
      </c>
    </row>
    <row r="4" spans="1:15" ht="13.5" thickBot="1">
      <c r="A4" s="423" t="s">
        <v>383</v>
      </c>
    </row>
    <row r="5" spans="1:15" s="254" customFormat="1" ht="38.25" customHeight="1" thickBot="1">
      <c r="A5" s="379" t="s">
        <v>58</v>
      </c>
      <c r="B5" s="364" t="s">
        <v>90</v>
      </c>
      <c r="C5" s="386" t="s">
        <v>91</v>
      </c>
      <c r="D5" s="365" t="s">
        <v>92</v>
      </c>
      <c r="E5" s="386" t="s">
        <v>93</v>
      </c>
      <c r="F5" s="365" t="s">
        <v>94</v>
      </c>
      <c r="G5" s="386" t="s">
        <v>95</v>
      </c>
      <c r="H5" s="365" t="s">
        <v>96</v>
      </c>
      <c r="I5" s="365" t="s">
        <v>97</v>
      </c>
      <c r="J5" s="386" t="s">
        <v>98</v>
      </c>
      <c r="K5" s="365" t="s">
        <v>99</v>
      </c>
      <c r="L5" s="386" t="s">
        <v>100</v>
      </c>
      <c r="M5" s="365" t="s">
        <v>101</v>
      </c>
      <c r="N5" s="386" t="s">
        <v>102</v>
      </c>
      <c r="O5" s="365" t="s">
        <v>74</v>
      </c>
    </row>
    <row r="6" spans="1:15" ht="35.25" customHeight="1" thickBot="1">
      <c r="A6" s="380">
        <v>87</v>
      </c>
      <c r="B6" s="504" t="s">
        <v>30</v>
      </c>
      <c r="C6" s="578" t="s">
        <v>103</v>
      </c>
      <c r="D6" s="391">
        <v>2024</v>
      </c>
      <c r="E6" s="395" t="s">
        <v>77</v>
      </c>
      <c r="F6" s="399">
        <v>0</v>
      </c>
      <c r="G6" s="402">
        <f>'Aneksi nr.1'!E31</f>
        <v>5000</v>
      </c>
      <c r="H6" s="399">
        <f>'Aneksi nr.1'!E17</f>
        <v>29531</v>
      </c>
      <c r="I6" s="399">
        <f>'Aneksi nr.1'!E18</f>
        <v>4839</v>
      </c>
      <c r="J6" s="402">
        <f>'Aneksi nr.1'!E19</f>
        <v>22000</v>
      </c>
      <c r="K6" s="399">
        <f>'Aneksi nr.1'!E20</f>
        <v>0</v>
      </c>
      <c r="L6" s="402">
        <f>'Aneksi nr.1'!E21</f>
        <v>2000</v>
      </c>
      <c r="M6" s="399">
        <f>'Aneksi nr.1'!E22</f>
        <v>0</v>
      </c>
      <c r="N6" s="402">
        <f>'Aneksi nr.1'!E23</f>
        <v>0</v>
      </c>
      <c r="O6" s="399">
        <f>SUM(F6:N6)</f>
        <v>63370</v>
      </c>
    </row>
    <row r="7" spans="1:15" ht="35.25" customHeight="1" thickBot="1">
      <c r="A7" s="380">
        <v>87</v>
      </c>
      <c r="B7" s="504" t="s">
        <v>30</v>
      </c>
      <c r="C7" s="578" t="s">
        <v>103</v>
      </c>
      <c r="D7" s="392">
        <v>2024</v>
      </c>
      <c r="E7" s="396" t="s">
        <v>104</v>
      </c>
      <c r="F7" s="400">
        <v>0</v>
      </c>
      <c r="G7" s="403">
        <f>'Aneksi nr.1'!G27</f>
        <v>5000</v>
      </c>
      <c r="H7" s="400">
        <f>'Aneksi nr.1'!G17</f>
        <v>29531</v>
      </c>
      <c r="I7" s="400">
        <f>'Aneksi nr.1'!G18</f>
        <v>4839</v>
      </c>
      <c r="J7" s="403">
        <f>'Aneksi nr.1'!G19</f>
        <v>22000</v>
      </c>
      <c r="K7" s="400">
        <v>0</v>
      </c>
      <c r="L7" s="403">
        <f>'Aneksi nr.1'!G21</f>
        <v>2000</v>
      </c>
      <c r="M7" s="400">
        <f>'Aneksi nr.1'!G22</f>
        <v>0</v>
      </c>
      <c r="N7" s="403">
        <f>'Aneksi nr.1'!G23</f>
        <v>200</v>
      </c>
      <c r="O7" s="400">
        <f>SUM(F7:N7)</f>
        <v>63570</v>
      </c>
    </row>
    <row r="8" spans="1:15" ht="35.25" customHeight="1" thickBot="1">
      <c r="A8" s="380">
        <v>87</v>
      </c>
      <c r="B8" s="504" t="s">
        <v>30</v>
      </c>
      <c r="C8" s="578" t="s">
        <v>103</v>
      </c>
      <c r="D8" s="391">
        <v>2024</v>
      </c>
      <c r="E8" s="396" t="s">
        <v>13</v>
      </c>
      <c r="F8" s="400">
        <v>0</v>
      </c>
      <c r="G8" s="403">
        <f>'Aneksi nr.1'!J27</f>
        <v>0</v>
      </c>
      <c r="H8" s="400">
        <f>'Aneksi nr.1'!J17</f>
        <v>14764</v>
      </c>
      <c r="I8" s="400">
        <f>'Aneksi nr.1'!J18</f>
        <v>2456</v>
      </c>
      <c r="J8" s="403">
        <f>'Aneksi nr.1'!J19</f>
        <v>8649</v>
      </c>
      <c r="K8" s="400">
        <v>0</v>
      </c>
      <c r="L8" s="403">
        <f>'Aneksi nr.1'!J21</f>
        <v>0</v>
      </c>
      <c r="M8" s="400">
        <f>'Aneksi nr.1'!J22</f>
        <v>0</v>
      </c>
      <c r="N8" s="403">
        <f>'Aneksi nr.1'!J23</f>
        <v>22</v>
      </c>
      <c r="O8" s="400">
        <f>SUM(F8:N8)</f>
        <v>25891</v>
      </c>
    </row>
    <row r="9" spans="1:15" ht="35.25" customHeight="1">
      <c r="A9" s="380">
        <v>87</v>
      </c>
      <c r="B9" s="504" t="s">
        <v>30</v>
      </c>
      <c r="C9" s="578" t="s">
        <v>103</v>
      </c>
      <c r="D9" s="392">
        <v>2024</v>
      </c>
      <c r="E9" s="396" t="s">
        <v>80</v>
      </c>
      <c r="F9" s="400">
        <v>0</v>
      </c>
      <c r="G9" s="614">
        <v>0</v>
      </c>
      <c r="H9" s="400">
        <v>0</v>
      </c>
      <c r="I9" s="400">
        <v>0</v>
      </c>
      <c r="J9" s="403">
        <v>0</v>
      </c>
      <c r="K9" s="400">
        <v>0</v>
      </c>
      <c r="L9" s="403">
        <v>0</v>
      </c>
      <c r="M9" s="400">
        <v>0</v>
      </c>
      <c r="N9" s="403">
        <v>0</v>
      </c>
      <c r="O9" s="400">
        <f>SUM(F9:N9)</f>
        <v>0</v>
      </c>
    </row>
    <row r="10" spans="1:15" ht="18" customHeight="1">
      <c r="A10" s="380">
        <v>87</v>
      </c>
      <c r="B10" s="383"/>
      <c r="C10" s="388" t="s">
        <v>85</v>
      </c>
      <c r="D10" s="391">
        <v>2024</v>
      </c>
      <c r="E10" s="396"/>
      <c r="F10" s="400">
        <v>0</v>
      </c>
      <c r="G10" s="403">
        <f t="shared" ref="G10:N10" si="0">G7-G8</f>
        <v>5000</v>
      </c>
      <c r="H10" s="400">
        <f t="shared" si="0"/>
        <v>14767</v>
      </c>
      <c r="I10" s="400">
        <f>I7-I8</f>
        <v>2383</v>
      </c>
      <c r="J10" s="403">
        <f t="shared" si="0"/>
        <v>13351</v>
      </c>
      <c r="K10" s="400">
        <f t="shared" si="0"/>
        <v>0</v>
      </c>
      <c r="L10" s="403">
        <f t="shared" si="0"/>
        <v>2000</v>
      </c>
      <c r="M10" s="400">
        <f t="shared" si="0"/>
        <v>0</v>
      </c>
      <c r="N10" s="403">
        <f t="shared" si="0"/>
        <v>178</v>
      </c>
      <c r="O10" s="400">
        <f>SUM(G10:N10)</f>
        <v>37679</v>
      </c>
    </row>
    <row r="11" spans="1:15" ht="18" customHeight="1">
      <c r="A11" s="380">
        <v>87</v>
      </c>
      <c r="B11" s="383"/>
      <c r="C11" s="388" t="s">
        <v>105</v>
      </c>
      <c r="D11" s="392">
        <v>2024</v>
      </c>
      <c r="E11" s="683"/>
      <c r="F11" s="682"/>
      <c r="G11" s="730">
        <f>G8/G7</f>
        <v>0</v>
      </c>
      <c r="H11" s="731">
        <f>H8/H7</f>
        <v>0.49994920591920355</v>
      </c>
      <c r="I11" s="731">
        <f>I8/I7</f>
        <v>0.5075428807604877</v>
      </c>
      <c r="J11" s="730">
        <f>J8/J7</f>
        <v>0.39313636363636362</v>
      </c>
      <c r="K11" s="732" t="e">
        <f t="shared" ref="K11" si="1">K8/K7</f>
        <v>#DIV/0!</v>
      </c>
      <c r="L11" s="730">
        <f>L8/L7</f>
        <v>0</v>
      </c>
      <c r="M11" s="731" t="e">
        <f t="shared" ref="M11:O11" si="2">M8/M7</f>
        <v>#DIV/0!</v>
      </c>
      <c r="N11" s="730">
        <f t="shared" si="2"/>
        <v>0.11</v>
      </c>
      <c r="O11" s="731">
        <f t="shared" si="2"/>
        <v>0.40728330973729748</v>
      </c>
    </row>
    <row r="12" spans="1:15" ht="18" customHeight="1">
      <c r="A12" s="380">
        <v>87</v>
      </c>
      <c r="B12" s="383"/>
      <c r="C12" s="388" t="s">
        <v>106</v>
      </c>
      <c r="D12" s="391">
        <v>2024</v>
      </c>
      <c r="E12" s="396" t="s">
        <v>13</v>
      </c>
      <c r="F12" s="400">
        <v>0</v>
      </c>
      <c r="G12" s="403">
        <v>0</v>
      </c>
      <c r="H12" s="400">
        <v>0</v>
      </c>
      <c r="I12" s="400">
        <v>0</v>
      </c>
      <c r="J12" s="403">
        <v>0</v>
      </c>
      <c r="K12" s="400">
        <v>0</v>
      </c>
      <c r="L12" s="403">
        <v>0</v>
      </c>
      <c r="M12" s="400">
        <v>0</v>
      </c>
      <c r="N12" s="403">
        <v>0</v>
      </c>
      <c r="O12" s="502">
        <v>0</v>
      </c>
    </row>
    <row r="13" spans="1:15" ht="18" customHeight="1">
      <c r="A13" s="381">
        <v>87</v>
      </c>
      <c r="B13" s="384"/>
      <c r="C13" s="389" t="s">
        <v>386</v>
      </c>
      <c r="D13" s="393">
        <v>2024</v>
      </c>
      <c r="E13" s="397" t="s">
        <v>77</v>
      </c>
      <c r="F13" s="401">
        <v>0</v>
      </c>
      <c r="G13" s="401">
        <f>G6</f>
        <v>5000</v>
      </c>
      <c r="H13" s="401">
        <f>H6</f>
        <v>29531</v>
      </c>
      <c r="I13" s="401">
        <f t="shared" ref="I13:N13" si="3">I6</f>
        <v>4839</v>
      </c>
      <c r="J13" s="401">
        <f t="shared" si="3"/>
        <v>22000</v>
      </c>
      <c r="K13" s="401">
        <f t="shared" si="3"/>
        <v>0</v>
      </c>
      <c r="L13" s="401">
        <f t="shared" si="3"/>
        <v>2000</v>
      </c>
      <c r="M13" s="401">
        <f t="shared" si="3"/>
        <v>0</v>
      </c>
      <c r="N13" s="401">
        <f t="shared" si="3"/>
        <v>0</v>
      </c>
      <c r="O13" s="401">
        <f>SUM(G13:N13)</f>
        <v>63370</v>
      </c>
    </row>
    <row r="14" spans="1:15" ht="18" customHeight="1">
      <c r="A14" s="381">
        <v>87</v>
      </c>
      <c r="B14" s="384"/>
      <c r="C14" s="389" t="s">
        <v>386</v>
      </c>
      <c r="D14" s="393">
        <v>2024</v>
      </c>
      <c r="E14" s="397" t="s">
        <v>104</v>
      </c>
      <c r="F14" s="401">
        <v>0</v>
      </c>
      <c r="G14" s="401">
        <f>G7</f>
        <v>5000</v>
      </c>
      <c r="H14" s="401">
        <f t="shared" ref="H14:N14" si="4">H7</f>
        <v>29531</v>
      </c>
      <c r="I14" s="401">
        <f t="shared" si="4"/>
        <v>4839</v>
      </c>
      <c r="J14" s="401">
        <f t="shared" si="4"/>
        <v>22000</v>
      </c>
      <c r="K14" s="401">
        <f t="shared" si="4"/>
        <v>0</v>
      </c>
      <c r="L14" s="401">
        <f t="shared" si="4"/>
        <v>2000</v>
      </c>
      <c r="M14" s="401">
        <f t="shared" si="4"/>
        <v>0</v>
      </c>
      <c r="N14" s="401">
        <f t="shared" si="4"/>
        <v>200</v>
      </c>
      <c r="O14" s="401">
        <f t="shared" ref="O14:O16" si="5">SUM(G14:N14)</f>
        <v>63570</v>
      </c>
    </row>
    <row r="15" spans="1:15" ht="18" customHeight="1">
      <c r="A15" s="381">
        <v>87</v>
      </c>
      <c r="B15" s="384"/>
      <c r="C15" s="389" t="s">
        <v>386</v>
      </c>
      <c r="D15" s="393">
        <v>2024</v>
      </c>
      <c r="E15" s="397" t="s">
        <v>13</v>
      </c>
      <c r="F15" s="401">
        <v>0</v>
      </c>
      <c r="G15" s="401">
        <f>G8</f>
        <v>0</v>
      </c>
      <c r="H15" s="401">
        <f t="shared" ref="H15:N15" si="6">H8</f>
        <v>14764</v>
      </c>
      <c r="I15" s="401">
        <f t="shared" si="6"/>
        <v>2456</v>
      </c>
      <c r="J15" s="401">
        <f t="shared" si="6"/>
        <v>8649</v>
      </c>
      <c r="K15" s="401">
        <f t="shared" si="6"/>
        <v>0</v>
      </c>
      <c r="L15" s="401">
        <f t="shared" si="6"/>
        <v>0</v>
      </c>
      <c r="M15" s="401">
        <f t="shared" si="6"/>
        <v>0</v>
      </c>
      <c r="N15" s="401">
        <f t="shared" si="6"/>
        <v>22</v>
      </c>
      <c r="O15" s="401">
        <f t="shared" si="5"/>
        <v>25891</v>
      </c>
    </row>
    <row r="16" spans="1:15" ht="18" customHeight="1">
      <c r="A16" s="381">
        <v>87</v>
      </c>
      <c r="B16" s="384"/>
      <c r="C16" s="389" t="s">
        <v>386</v>
      </c>
      <c r="D16" s="393">
        <v>2024</v>
      </c>
      <c r="E16" s="397" t="s">
        <v>80</v>
      </c>
      <c r="F16" s="401">
        <v>0</v>
      </c>
      <c r="G16" s="404">
        <f>G9</f>
        <v>0</v>
      </c>
      <c r="H16" s="401">
        <v>0</v>
      </c>
      <c r="I16" s="401">
        <v>0</v>
      </c>
      <c r="J16" s="404">
        <v>0</v>
      </c>
      <c r="K16" s="401">
        <v>0</v>
      </c>
      <c r="L16" s="404">
        <v>0</v>
      </c>
      <c r="M16" s="401">
        <v>0</v>
      </c>
      <c r="N16" s="404">
        <v>0</v>
      </c>
      <c r="O16" s="401">
        <f t="shared" si="5"/>
        <v>0</v>
      </c>
    </row>
    <row r="17" spans="1:15" ht="28.5" customHeight="1">
      <c r="A17" s="380">
        <v>87</v>
      </c>
      <c r="B17" s="383"/>
      <c r="C17" s="388" t="s">
        <v>107</v>
      </c>
      <c r="D17" s="392">
        <v>2024</v>
      </c>
      <c r="E17" s="396" t="s">
        <v>77</v>
      </c>
      <c r="F17" s="392"/>
      <c r="G17" s="396"/>
      <c r="H17" s="392"/>
      <c r="I17" s="392"/>
      <c r="J17" s="396"/>
      <c r="K17" s="392"/>
      <c r="L17" s="396"/>
      <c r="M17" s="392"/>
      <c r="N17" s="396"/>
      <c r="O17" s="503" t="s">
        <v>108</v>
      </c>
    </row>
    <row r="18" spans="1:15" ht="33" customHeight="1">
      <c r="A18" s="380">
        <v>87</v>
      </c>
      <c r="B18" s="383"/>
      <c r="C18" s="388" t="s">
        <v>107</v>
      </c>
      <c r="D18" s="392">
        <v>2024</v>
      </c>
      <c r="E18" s="396" t="s">
        <v>104</v>
      </c>
      <c r="F18" s="392"/>
      <c r="G18" s="396"/>
      <c r="H18" s="392"/>
      <c r="I18" s="392"/>
      <c r="J18" s="396"/>
      <c r="K18" s="392"/>
      <c r="L18" s="396"/>
      <c r="M18" s="392"/>
      <c r="N18" s="396"/>
      <c r="O18" s="434" t="s">
        <v>109</v>
      </c>
    </row>
    <row r="19" spans="1:15" ht="33" customHeight="1" thickBot="1">
      <c r="A19" s="382">
        <v>87</v>
      </c>
      <c r="B19" s="385"/>
      <c r="C19" s="390" t="s">
        <v>107</v>
      </c>
      <c r="D19" s="394">
        <v>2024</v>
      </c>
      <c r="E19" s="398" t="s">
        <v>110</v>
      </c>
      <c r="F19" s="394"/>
      <c r="G19" s="398"/>
      <c r="H19" s="394"/>
      <c r="I19" s="394"/>
      <c r="J19" s="398"/>
      <c r="K19" s="394"/>
      <c r="L19" s="398"/>
      <c r="M19" s="394"/>
      <c r="N19" s="398"/>
      <c r="O19" s="435" t="s">
        <v>384</v>
      </c>
    </row>
  </sheetData>
  <phoneticPr fontId="103" type="noConversion"/>
  <pageMargins left="0.7" right="0.7" top="0.75" bottom="0.75" header="0.3" footer="0.3"/>
  <pageSetup paperSize="9" scale="52" fitToHeight="0" orientation="landscape" r:id="rId1"/>
  <ignoredErrors>
    <ignoredError sqref="K12:O12 K16:O16 M11:O11" evalError="1"/>
    <ignoredError sqref="O13:O15" evalError="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BA115"/>
  <sheetViews>
    <sheetView zoomScale="106" zoomScaleNormal="106" workbookViewId="0">
      <pane xSplit="4" ySplit="8" topLeftCell="E31" activePane="bottomRight" state="frozen"/>
      <selection pane="topRight" activeCell="E1" sqref="E1"/>
      <selection pane="bottomLeft" activeCell="A9" sqref="A9"/>
      <selection pane="bottomRight" activeCell="A43" sqref="A43:XFD51"/>
    </sheetView>
  </sheetViews>
  <sheetFormatPr defaultColWidth="9.140625" defaultRowHeight="14.25"/>
  <cols>
    <col min="1" max="1" width="13.42578125" style="7" customWidth="1"/>
    <col min="2" max="2" width="68.5703125" style="6" customWidth="1"/>
    <col min="3" max="3" width="13.5703125" style="6" hidden="1" customWidth="1"/>
    <col min="4" max="4" width="11.28515625" style="6" hidden="1" customWidth="1"/>
    <col min="5" max="5" width="15" style="7" customWidth="1"/>
    <col min="6" max="6" width="11.28515625" style="7" customWidth="1"/>
    <col min="7" max="7" width="15" style="7" customWidth="1"/>
    <col min="8" max="8" width="9.7109375" style="7" customWidth="1"/>
    <col min="9" max="9" width="16.7109375" style="7" customWidth="1"/>
    <col min="10" max="10" width="14.7109375" style="7" customWidth="1"/>
    <col min="11" max="11" width="15.28515625" customWidth="1"/>
    <col min="12" max="12" width="17.42578125" style="256" customWidth="1"/>
    <col min="13" max="13" width="13" style="256" customWidth="1"/>
    <col min="14" max="14" width="16.28515625" style="7" hidden="1" customWidth="1"/>
    <col min="15" max="15" width="9.140625" style="6" hidden="1" customWidth="1"/>
    <col min="16" max="16" width="15.28515625" style="6" hidden="1" customWidth="1"/>
    <col min="17" max="17" width="15.5703125" style="6" hidden="1" customWidth="1"/>
    <col min="18" max="18" width="18.140625" style="6" hidden="1" customWidth="1"/>
    <col min="19" max="19" width="30.7109375" style="6" hidden="1" customWidth="1"/>
    <col min="20" max="20" width="0" style="278" hidden="1" customWidth="1"/>
    <col min="21" max="22" width="9.140625" style="278"/>
    <col min="23" max="23" width="10" style="278" bestFit="1" customWidth="1"/>
    <col min="24" max="53" width="9.140625" style="278"/>
    <col min="54" max="16384" width="9.140625" style="6"/>
  </cols>
  <sheetData>
    <row r="1" spans="1:53" s="3" customFormat="1" ht="15.75">
      <c r="A1" s="405" t="s">
        <v>111</v>
      </c>
      <c r="E1" s="4"/>
      <c r="F1" s="4"/>
      <c r="G1" s="4"/>
      <c r="H1" s="4"/>
      <c r="I1" s="4"/>
      <c r="J1" s="4"/>
      <c r="L1" s="11"/>
      <c r="M1" s="11"/>
      <c r="N1" s="4"/>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row>
    <row r="3" spans="1:53">
      <c r="A3" s="423" t="s">
        <v>383</v>
      </c>
      <c r="B3" s="5"/>
      <c r="C3" s="5"/>
      <c r="D3" s="5"/>
      <c r="E3" s="17"/>
      <c r="F3" s="17"/>
      <c r="G3" s="10"/>
      <c r="H3" s="10"/>
      <c r="I3" s="10"/>
      <c r="J3" s="10"/>
      <c r="N3" s="8" t="s">
        <v>112</v>
      </c>
      <c r="O3" s="5"/>
    </row>
    <row r="4" spans="1:53">
      <c r="A4" s="9" t="s">
        <v>2</v>
      </c>
      <c r="B4" s="406" t="s">
        <v>113</v>
      </c>
      <c r="C4" s="171"/>
      <c r="D4" s="172"/>
      <c r="E4" s="532"/>
      <c r="F4" s="172"/>
      <c r="G4" s="173"/>
      <c r="H4" s="173"/>
      <c r="I4" s="173"/>
      <c r="J4" s="9" t="s">
        <v>4</v>
      </c>
      <c r="K4" s="144"/>
      <c r="L4" s="444">
        <v>87</v>
      </c>
      <c r="M4" s="208"/>
      <c r="N4" s="169" t="s">
        <v>5</v>
      </c>
      <c r="O4" s="5"/>
    </row>
    <row r="5" spans="1:53">
      <c r="A5" s="170" t="s">
        <v>114</v>
      </c>
      <c r="B5" s="407" t="s">
        <v>115</v>
      </c>
      <c r="C5" s="19"/>
      <c r="D5" s="19"/>
      <c r="E5" s="533"/>
      <c r="F5" s="19"/>
      <c r="G5" s="19"/>
      <c r="H5" s="19"/>
      <c r="I5" s="19"/>
      <c r="J5" s="9" t="s">
        <v>116</v>
      </c>
      <c r="K5" s="144"/>
      <c r="L5" s="444">
        <v>1330</v>
      </c>
      <c r="M5" s="208"/>
      <c r="N5" s="18" t="s">
        <v>117</v>
      </c>
      <c r="O5" s="5"/>
    </row>
    <row r="6" spans="1:53" s="21" customFormat="1">
      <c r="A6" s="847" t="s">
        <v>118</v>
      </c>
      <c r="B6" s="854" t="s">
        <v>119</v>
      </c>
      <c r="C6" s="857" t="s">
        <v>120</v>
      </c>
      <c r="D6" s="858"/>
      <c r="E6" s="859" t="s">
        <v>10</v>
      </c>
      <c r="F6" s="860"/>
      <c r="G6" s="861" t="s">
        <v>10</v>
      </c>
      <c r="H6" s="860"/>
      <c r="I6" s="311" t="s">
        <v>10</v>
      </c>
      <c r="J6" s="861" t="s">
        <v>10</v>
      </c>
      <c r="K6" s="860"/>
      <c r="L6" s="312"/>
      <c r="M6" s="637"/>
      <c r="N6" s="159" t="s">
        <v>121</v>
      </c>
      <c r="O6" s="20"/>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row>
    <row r="7" spans="1:53" s="23" customFormat="1" ht="51.75" customHeight="1">
      <c r="A7" s="848"/>
      <c r="B7" s="855"/>
      <c r="C7" s="313" t="s">
        <v>13</v>
      </c>
      <c r="D7" s="623" t="s">
        <v>122</v>
      </c>
      <c r="E7" s="661" t="s">
        <v>123</v>
      </c>
      <c r="F7" s="314" t="s">
        <v>122</v>
      </c>
      <c r="G7" s="314" t="s">
        <v>124</v>
      </c>
      <c r="H7" s="314" t="s">
        <v>122</v>
      </c>
      <c r="I7" s="314" t="s">
        <v>125</v>
      </c>
      <c r="J7" s="314" t="s">
        <v>126</v>
      </c>
      <c r="K7" s="314" t="s">
        <v>122</v>
      </c>
      <c r="L7" s="299" t="s">
        <v>127</v>
      </c>
      <c r="M7" s="638" t="s">
        <v>128</v>
      </c>
      <c r="N7" s="850" t="s">
        <v>129</v>
      </c>
      <c r="O7" s="22"/>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row>
    <row r="8" spans="1:53" s="23" customFormat="1" ht="15.75" customHeight="1" thickBot="1">
      <c r="A8" s="849"/>
      <c r="B8" s="856"/>
      <c r="C8" s="433" t="s">
        <v>19</v>
      </c>
      <c r="D8" s="624" t="s">
        <v>20</v>
      </c>
      <c r="E8" s="662" t="s">
        <v>21</v>
      </c>
      <c r="F8" s="663" t="s">
        <v>22</v>
      </c>
      <c r="G8" s="663" t="s">
        <v>23</v>
      </c>
      <c r="H8" s="663" t="s">
        <v>24</v>
      </c>
      <c r="I8" s="663" t="s">
        <v>25</v>
      </c>
      <c r="J8" s="663" t="s">
        <v>26</v>
      </c>
      <c r="K8" s="664" t="s">
        <v>27</v>
      </c>
      <c r="L8" s="664" t="s">
        <v>130</v>
      </c>
      <c r="M8" s="665" t="s">
        <v>29</v>
      </c>
      <c r="N8" s="851"/>
      <c r="O8" s="22"/>
      <c r="P8" s="105" t="s">
        <v>131</v>
      </c>
      <c r="Q8" s="98"/>
      <c r="R8" s="98" t="s">
        <v>132</v>
      </c>
      <c r="S8" s="14"/>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row>
    <row r="9" spans="1:53" s="14" customFormat="1" ht="15" customHeight="1">
      <c r="A9" s="2">
        <v>600</v>
      </c>
      <c r="B9" s="137" t="s">
        <v>38</v>
      </c>
      <c r="C9" s="246">
        <v>37665.548999999999</v>
      </c>
      <c r="D9" s="625">
        <f>C9/$C$27</f>
        <v>0.70569575123503103</v>
      </c>
      <c r="E9" s="647">
        <v>29531</v>
      </c>
      <c r="F9" s="666">
        <f>E9/$E$27</f>
        <v>0.46600915259586556</v>
      </c>
      <c r="G9" s="648">
        <v>29531</v>
      </c>
      <c r="H9" s="666">
        <f>G9/$G$27</f>
        <v>0.46454302343872894</v>
      </c>
      <c r="I9" s="649">
        <f>G9-E9</f>
        <v>0</v>
      </c>
      <c r="J9" s="650">
        <f>'Aneksi nr.1.1'!H10</f>
        <v>14764</v>
      </c>
      <c r="K9" s="651">
        <f t="shared" ref="K9:K25" si="0">J9/$J$27</f>
        <v>0.57023676180912286</v>
      </c>
      <c r="L9" s="652">
        <f>G9-J9</f>
        <v>14767</v>
      </c>
      <c r="M9" s="653">
        <f t="shared" ref="M9:M11" si="1">J9/G9</f>
        <v>0.49994920591920355</v>
      </c>
      <c r="N9" s="160" t="e">
        <f>J9-#REF!</f>
        <v>#REF!</v>
      </c>
      <c r="P9" s="115" t="s">
        <v>133</v>
      </c>
      <c r="Q9" s="99">
        <v>600</v>
      </c>
      <c r="R9" s="116">
        <v>49520000</v>
      </c>
      <c r="S9" s="34" t="s">
        <v>134</v>
      </c>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row>
    <row r="10" spans="1:53" s="14" customFormat="1" ht="15" customHeight="1">
      <c r="A10" s="2">
        <v>601</v>
      </c>
      <c r="B10" s="137" t="s">
        <v>39</v>
      </c>
      <c r="C10" s="246">
        <v>6274.3459999999995</v>
      </c>
      <c r="D10" s="625">
        <f t="shared" ref="D10:D15" si="2">C10/$C$27</f>
        <v>0.11755515136600059</v>
      </c>
      <c r="E10" s="639">
        <v>4839</v>
      </c>
      <c r="F10" s="621">
        <f t="shared" ref="F10:F25" si="3">E10/$E$27</f>
        <v>7.6361054126558303E-2</v>
      </c>
      <c r="G10" s="601">
        <v>4839</v>
      </c>
      <c r="H10" s="621">
        <f t="shared" ref="H10:H25" si="4">G10/$G$27</f>
        <v>7.6120811703633787E-2</v>
      </c>
      <c r="I10" s="246">
        <f t="shared" ref="I10:I40" si="5">G10-E10</f>
        <v>0</v>
      </c>
      <c r="J10" s="654">
        <f>'Aneksi nr.1.1'!I10</f>
        <v>2456</v>
      </c>
      <c r="K10" s="285">
        <f t="shared" si="0"/>
        <v>9.4859217488702643E-2</v>
      </c>
      <c r="L10" s="284">
        <f>G10-J10</f>
        <v>2383</v>
      </c>
      <c r="M10" s="640">
        <f t="shared" si="1"/>
        <v>0.5075428807604877</v>
      </c>
      <c r="N10" s="160" t="e">
        <f>J10-#REF!</f>
        <v>#REF!</v>
      </c>
      <c r="P10" s="115" t="s">
        <v>133</v>
      </c>
      <c r="Q10" s="99">
        <v>601</v>
      </c>
      <c r="R10" s="116">
        <v>6805000</v>
      </c>
      <c r="S10" s="34" t="s">
        <v>135</v>
      </c>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row>
    <row r="11" spans="1:53" s="14" customFormat="1" ht="15" customHeight="1">
      <c r="A11" s="2">
        <v>602</v>
      </c>
      <c r="B11" s="137" t="s">
        <v>40</v>
      </c>
      <c r="C11" s="246">
        <v>6533.7242000000006</v>
      </c>
      <c r="D11" s="625">
        <f t="shared" si="2"/>
        <v>0.12241482017642974</v>
      </c>
      <c r="E11" s="602">
        <v>22000</v>
      </c>
      <c r="F11" s="667">
        <f t="shared" si="3"/>
        <v>0.34716742938298878</v>
      </c>
      <c r="G11" s="601">
        <v>22000</v>
      </c>
      <c r="H11" s="667">
        <f t="shared" si="4"/>
        <v>0.3460751927009596</v>
      </c>
      <c r="I11" s="601">
        <f t="shared" si="5"/>
        <v>0</v>
      </c>
      <c r="J11" s="654">
        <f>'Aneksi nr.1.1'!J10</f>
        <v>8649</v>
      </c>
      <c r="K11" s="285">
        <f t="shared" si="0"/>
        <v>0.33405430458460467</v>
      </c>
      <c r="L11" s="284">
        <f>G11-J11</f>
        <v>13351</v>
      </c>
      <c r="M11" s="640">
        <f t="shared" si="1"/>
        <v>0.39313636363636362</v>
      </c>
      <c r="N11" s="160" t="e">
        <f>J11-#REF!</f>
        <v>#REF!</v>
      </c>
      <c r="Q11" s="99">
        <v>602</v>
      </c>
      <c r="R11" s="116">
        <v>26000000</v>
      </c>
      <c r="S11" s="34" t="s">
        <v>136</v>
      </c>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row>
    <row r="12" spans="1:53" s="14" customFormat="1" ht="15" customHeight="1">
      <c r="A12" s="2">
        <v>603</v>
      </c>
      <c r="B12" s="137" t="s">
        <v>41</v>
      </c>
      <c r="C12" s="246">
        <v>0</v>
      </c>
      <c r="D12" s="625">
        <f t="shared" si="2"/>
        <v>0</v>
      </c>
      <c r="E12" s="639">
        <v>0</v>
      </c>
      <c r="F12" s="621">
        <f t="shared" si="3"/>
        <v>0</v>
      </c>
      <c r="G12" s="601">
        <v>0</v>
      </c>
      <c r="H12" s="621">
        <f t="shared" si="4"/>
        <v>0</v>
      </c>
      <c r="I12" s="246">
        <f t="shared" si="5"/>
        <v>0</v>
      </c>
      <c r="J12" s="654">
        <v>0</v>
      </c>
      <c r="K12" s="285">
        <f t="shared" si="0"/>
        <v>0</v>
      </c>
      <c r="L12" s="284">
        <f t="shared" ref="L12:L24" si="6">G12-J12</f>
        <v>0</v>
      </c>
      <c r="M12" s="640">
        <v>0</v>
      </c>
      <c r="N12" s="160" t="e">
        <f>J12-#REF!</f>
        <v>#REF!</v>
      </c>
      <c r="P12" s="115" t="s">
        <v>133</v>
      </c>
      <c r="Q12" s="99">
        <v>605</v>
      </c>
      <c r="R12" s="116">
        <v>1000000</v>
      </c>
      <c r="S12" s="34" t="s">
        <v>137</v>
      </c>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row>
    <row r="13" spans="1:53" s="14" customFormat="1" ht="15" customHeight="1">
      <c r="A13" s="2">
        <v>604</v>
      </c>
      <c r="B13" s="137" t="s">
        <v>42</v>
      </c>
      <c r="C13" s="246">
        <v>0</v>
      </c>
      <c r="D13" s="625">
        <f t="shared" si="2"/>
        <v>0</v>
      </c>
      <c r="E13" s="639">
        <v>2000</v>
      </c>
      <c r="F13" s="621">
        <f t="shared" si="3"/>
        <v>3.1560675398453523E-2</v>
      </c>
      <c r="G13" s="601">
        <v>2000</v>
      </c>
      <c r="H13" s="621">
        <f t="shared" si="4"/>
        <v>3.1461381154632685E-2</v>
      </c>
      <c r="I13" s="246">
        <f t="shared" si="5"/>
        <v>0</v>
      </c>
      <c r="J13" s="654">
        <v>0</v>
      </c>
      <c r="K13" s="285">
        <f t="shared" si="0"/>
        <v>0</v>
      </c>
      <c r="L13" s="284">
        <f>G13-J13</f>
        <v>2000</v>
      </c>
      <c r="M13" s="640">
        <v>0</v>
      </c>
      <c r="N13" s="160" t="e">
        <f>J13-#REF!</f>
        <v>#REF!</v>
      </c>
      <c r="P13" s="115" t="s">
        <v>133</v>
      </c>
      <c r="Q13" s="99">
        <v>606</v>
      </c>
      <c r="R13" s="116">
        <v>0</v>
      </c>
      <c r="S13" s="14" t="s">
        <v>138</v>
      </c>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row>
    <row r="14" spans="1:53" s="14" customFormat="1" ht="15" customHeight="1">
      <c r="A14" s="2">
        <v>605</v>
      </c>
      <c r="B14" s="137" t="s">
        <v>43</v>
      </c>
      <c r="C14" s="246">
        <v>893.86699999999996</v>
      </c>
      <c r="D14" s="625">
        <f t="shared" si="2"/>
        <v>1.6747350319232131E-2</v>
      </c>
      <c r="E14" s="639"/>
      <c r="F14" s="621">
        <f t="shared" si="3"/>
        <v>0</v>
      </c>
      <c r="G14" s="601"/>
      <c r="H14" s="621">
        <f t="shared" si="4"/>
        <v>0</v>
      </c>
      <c r="I14" s="246">
        <f t="shared" si="5"/>
        <v>0</v>
      </c>
      <c r="J14" s="654"/>
      <c r="K14" s="285">
        <f t="shared" si="0"/>
        <v>0</v>
      </c>
      <c r="L14" s="284">
        <f t="shared" si="6"/>
        <v>0</v>
      </c>
      <c r="M14" s="640" t="e">
        <f>J14/G14</f>
        <v>#DIV/0!</v>
      </c>
      <c r="N14" s="160" t="e">
        <f>J14-#REF!</f>
        <v>#REF!</v>
      </c>
      <c r="P14" s="2" t="s">
        <v>139</v>
      </c>
      <c r="Q14" s="99">
        <v>230</v>
      </c>
      <c r="R14" s="116">
        <v>0</v>
      </c>
      <c r="S14" s="34" t="s">
        <v>140</v>
      </c>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row>
    <row r="15" spans="1:53" s="14" customFormat="1" ht="15" customHeight="1">
      <c r="A15" s="2">
        <v>606</v>
      </c>
      <c r="B15" s="137" t="s">
        <v>44</v>
      </c>
      <c r="C15" s="246">
        <v>526.45799999999997</v>
      </c>
      <c r="D15" s="625">
        <f t="shared" si="2"/>
        <v>9.8636335767651219E-3</v>
      </c>
      <c r="E15" s="639"/>
      <c r="F15" s="621">
        <f>E15/$E$27</f>
        <v>0</v>
      </c>
      <c r="G15" s="601">
        <v>200</v>
      </c>
      <c r="H15" s="621">
        <f t="shared" si="4"/>
        <v>3.1461381154632689E-3</v>
      </c>
      <c r="I15" s="246">
        <f t="shared" si="5"/>
        <v>200</v>
      </c>
      <c r="J15" s="655">
        <f>'Aneksi nr.1.1'!N10</f>
        <v>22</v>
      </c>
      <c r="K15" s="285">
        <f t="shared" si="0"/>
        <v>8.4971611756981189E-4</v>
      </c>
      <c r="L15" s="284">
        <f>G15-J15</f>
        <v>178</v>
      </c>
      <c r="M15" s="640">
        <f>J15/G15</f>
        <v>0.11</v>
      </c>
      <c r="N15" s="160" t="e">
        <f>J15-#REF!</f>
        <v>#REF!</v>
      </c>
      <c r="P15" s="99" t="s">
        <v>141</v>
      </c>
      <c r="Q15" s="99">
        <v>231</v>
      </c>
      <c r="R15" s="116">
        <v>50000000</v>
      </c>
      <c r="S15" s="14" t="s">
        <v>142</v>
      </c>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row>
    <row r="16" spans="1:53" s="36" customFormat="1" ht="15" customHeight="1">
      <c r="A16" s="344" t="s">
        <v>143</v>
      </c>
      <c r="B16" s="344" t="s">
        <v>144</v>
      </c>
      <c r="C16" s="345">
        <v>51893.944199999998</v>
      </c>
      <c r="D16" s="626">
        <f>C16/$C$27</f>
        <v>0.97227670667345867</v>
      </c>
      <c r="E16" s="522">
        <f t="shared" ref="E16" si="7">SUM(E9:E15)</f>
        <v>58370</v>
      </c>
      <c r="F16" s="622">
        <f t="shared" si="3"/>
        <v>0.92109831150386623</v>
      </c>
      <c r="G16" s="345">
        <f>SUM(G9:G15)</f>
        <v>58570</v>
      </c>
      <c r="H16" s="622">
        <f t="shared" si="4"/>
        <v>0.92134654711341823</v>
      </c>
      <c r="I16" s="345">
        <f t="shared" si="5"/>
        <v>200</v>
      </c>
      <c r="J16" s="345">
        <f>SUM(J9:J15)</f>
        <v>25891</v>
      </c>
      <c r="K16" s="431">
        <f t="shared" si="0"/>
        <v>1</v>
      </c>
      <c r="L16" s="345">
        <f>G16-J16</f>
        <v>32679</v>
      </c>
      <c r="M16" s="641">
        <f>J16/G16</f>
        <v>0.4420522451767116</v>
      </c>
      <c r="N16" s="161" t="e">
        <f t="shared" ref="N16" si="8">SUM(N9:N15)</f>
        <v>#REF!</v>
      </c>
      <c r="P16" s="99" t="s">
        <v>145</v>
      </c>
      <c r="Q16" s="99">
        <v>231</v>
      </c>
      <c r="R16" s="116">
        <v>5800000</v>
      </c>
      <c r="S16" s="14" t="s">
        <v>146</v>
      </c>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row>
    <row r="17" spans="1:53" s="14" customFormat="1" ht="15" customHeight="1">
      <c r="A17" s="2">
        <v>230</v>
      </c>
      <c r="B17" s="137" t="s">
        <v>46</v>
      </c>
      <c r="C17" s="288">
        <v>0</v>
      </c>
      <c r="D17" s="625">
        <f t="shared" ref="D17:D25" si="9">C17/$C$27</f>
        <v>0</v>
      </c>
      <c r="E17" s="642">
        <v>0</v>
      </c>
      <c r="F17" s="621">
        <f t="shared" si="3"/>
        <v>0</v>
      </c>
      <c r="G17" s="656">
        <v>0</v>
      </c>
      <c r="H17" s="621">
        <f t="shared" si="4"/>
        <v>0</v>
      </c>
      <c r="I17" s="288">
        <f t="shared" si="5"/>
        <v>0</v>
      </c>
      <c r="J17" s="286">
        <v>0</v>
      </c>
      <c r="K17" s="285">
        <f t="shared" si="0"/>
        <v>0</v>
      </c>
      <c r="L17" s="286">
        <f t="shared" si="6"/>
        <v>0</v>
      </c>
      <c r="M17" s="643">
        <v>0</v>
      </c>
      <c r="N17" s="160" t="e">
        <f>J17-#REF!</f>
        <v>#REF!</v>
      </c>
      <c r="P17" s="99" t="s">
        <v>147</v>
      </c>
      <c r="Q17" s="99">
        <v>231</v>
      </c>
      <c r="R17" s="116">
        <v>0</v>
      </c>
      <c r="S17" s="34" t="s">
        <v>148</v>
      </c>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row>
    <row r="18" spans="1:53" s="14" customFormat="1" ht="15" customHeight="1">
      <c r="A18" s="2">
        <v>231</v>
      </c>
      <c r="B18" s="137" t="s">
        <v>47</v>
      </c>
      <c r="C18" s="288">
        <v>1479.693</v>
      </c>
      <c r="D18" s="625">
        <f t="shared" si="9"/>
        <v>2.7723293326541366E-2</v>
      </c>
      <c r="E18" s="642">
        <v>5000</v>
      </c>
      <c r="F18" s="621">
        <f t="shared" si="3"/>
        <v>7.8901688496133812E-2</v>
      </c>
      <c r="G18" s="656">
        <v>5000</v>
      </c>
      <c r="H18" s="621">
        <f t="shared" si="4"/>
        <v>7.8653452886581723E-2</v>
      </c>
      <c r="I18" s="288">
        <f>G18-E18</f>
        <v>0</v>
      </c>
      <c r="J18" s="286">
        <v>0</v>
      </c>
      <c r="K18" s="285">
        <f t="shared" si="0"/>
        <v>0</v>
      </c>
      <c r="L18" s="286">
        <f>G18-J18</f>
        <v>5000</v>
      </c>
      <c r="M18" s="643">
        <f>J18/G18</f>
        <v>0</v>
      </c>
      <c r="N18" s="160" t="e">
        <f>J18-#REF!</f>
        <v>#REF!</v>
      </c>
      <c r="P18" s="99" t="s">
        <v>149</v>
      </c>
      <c r="Q18" s="99">
        <v>231</v>
      </c>
      <c r="R18" s="116">
        <v>15000000</v>
      </c>
      <c r="S18" s="34" t="s">
        <v>150</v>
      </c>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row>
    <row r="19" spans="1:53" s="14" customFormat="1" ht="15" customHeight="1">
      <c r="A19" s="2">
        <v>232</v>
      </c>
      <c r="B19" s="137" t="s">
        <v>151</v>
      </c>
      <c r="C19" s="288">
        <v>0</v>
      </c>
      <c r="D19" s="625">
        <f t="shared" si="9"/>
        <v>0</v>
      </c>
      <c r="E19" s="642">
        <v>0</v>
      </c>
      <c r="F19" s="621">
        <f t="shared" si="3"/>
        <v>0</v>
      </c>
      <c r="G19" s="656">
        <v>0</v>
      </c>
      <c r="H19" s="621">
        <f t="shared" si="4"/>
        <v>0</v>
      </c>
      <c r="I19" s="288">
        <f t="shared" si="5"/>
        <v>0</v>
      </c>
      <c r="J19" s="286">
        <v>0</v>
      </c>
      <c r="K19" s="285">
        <f t="shared" si="0"/>
        <v>0</v>
      </c>
      <c r="L19" s="286">
        <f t="shared" si="6"/>
        <v>0</v>
      </c>
      <c r="M19" s="643">
        <v>0</v>
      </c>
      <c r="N19" s="160" t="e">
        <f>J19-#REF!</f>
        <v>#REF!</v>
      </c>
      <c r="P19" s="99" t="s">
        <v>152</v>
      </c>
      <c r="Q19" s="99">
        <v>231</v>
      </c>
      <c r="R19" s="116"/>
      <c r="S19" s="14" t="s">
        <v>153</v>
      </c>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row>
    <row r="20" spans="1:53" s="14" customFormat="1" ht="15" customHeight="1">
      <c r="A20" s="241" t="s">
        <v>154</v>
      </c>
      <c r="B20" s="242" t="s">
        <v>155</v>
      </c>
      <c r="C20" s="37">
        <v>1479.693</v>
      </c>
      <c r="D20" s="627">
        <f t="shared" si="9"/>
        <v>2.7723293326541366E-2</v>
      </c>
      <c r="E20" s="523">
        <f>SUM(E17:E19)</f>
        <v>5000</v>
      </c>
      <c r="F20" s="668">
        <f t="shared" si="3"/>
        <v>7.8901688496133812E-2</v>
      </c>
      <c r="G20" s="37">
        <f>SUM(G17:G19)</f>
        <v>5000</v>
      </c>
      <c r="H20" s="668">
        <f>G20/$G$27</f>
        <v>7.8653452886581723E-2</v>
      </c>
      <c r="I20" s="37">
        <f>G20-E20</f>
        <v>0</v>
      </c>
      <c r="J20" s="657">
        <f>J17+J18+J19</f>
        <v>0</v>
      </c>
      <c r="K20" s="259">
        <f t="shared" si="0"/>
        <v>0</v>
      </c>
      <c r="L20" s="345">
        <f>G20-J20</f>
        <v>5000</v>
      </c>
      <c r="M20" s="736">
        <f>J20/G20</f>
        <v>0</v>
      </c>
      <c r="N20" s="162" t="e">
        <f t="shared" ref="N20" si="10">SUM(N17:N19)</f>
        <v>#REF!</v>
      </c>
      <c r="P20" s="6"/>
      <c r="Q20" s="102" t="s">
        <v>156</v>
      </c>
      <c r="R20" s="117">
        <f>SUM(R9:R19)</f>
        <v>154125000</v>
      </c>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row>
    <row r="21" spans="1:53" s="14" customFormat="1" ht="15" customHeight="1">
      <c r="A21" s="2">
        <v>230</v>
      </c>
      <c r="B21" s="137" t="s">
        <v>46</v>
      </c>
      <c r="C21" s="287">
        <v>0</v>
      </c>
      <c r="D21" s="625">
        <f t="shared" si="9"/>
        <v>0</v>
      </c>
      <c r="E21" s="524">
        <v>0</v>
      </c>
      <c r="F21" s="621">
        <f t="shared" si="3"/>
        <v>0</v>
      </c>
      <c r="G21" s="287">
        <v>0</v>
      </c>
      <c r="H21" s="621">
        <f t="shared" si="4"/>
        <v>0</v>
      </c>
      <c r="I21" s="246">
        <f t="shared" si="5"/>
        <v>0</v>
      </c>
      <c r="J21" s="287">
        <v>0</v>
      </c>
      <c r="K21" s="285">
        <f t="shared" si="0"/>
        <v>0</v>
      </c>
      <c r="L21" s="287">
        <f t="shared" si="6"/>
        <v>0</v>
      </c>
      <c r="M21" s="737">
        <v>0</v>
      </c>
      <c r="N21" s="163" t="e">
        <f>J21-#REF!</f>
        <v>#REF!</v>
      </c>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row>
    <row r="22" spans="1:53" s="14" customFormat="1" ht="15" customHeight="1">
      <c r="A22" s="2">
        <v>231</v>
      </c>
      <c r="B22" s="137" t="s">
        <v>47</v>
      </c>
      <c r="C22" s="287">
        <v>0</v>
      </c>
      <c r="D22" s="625">
        <f t="shared" si="9"/>
        <v>0</v>
      </c>
      <c r="E22" s="524">
        <v>0</v>
      </c>
      <c r="F22" s="621">
        <f t="shared" si="3"/>
        <v>0</v>
      </c>
      <c r="G22" s="287">
        <v>0</v>
      </c>
      <c r="H22" s="621">
        <f t="shared" si="4"/>
        <v>0</v>
      </c>
      <c r="I22" s="246">
        <f t="shared" si="5"/>
        <v>0</v>
      </c>
      <c r="J22" s="287">
        <v>0</v>
      </c>
      <c r="K22" s="285">
        <f t="shared" si="0"/>
        <v>0</v>
      </c>
      <c r="L22" s="287">
        <f t="shared" si="6"/>
        <v>0</v>
      </c>
      <c r="M22" s="737">
        <v>0</v>
      </c>
      <c r="N22" s="160" t="e">
        <f>J22-#REF!</f>
        <v>#REF!</v>
      </c>
      <c r="P22" s="6"/>
      <c r="R22" s="6"/>
      <c r="S22" s="6"/>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row>
    <row r="23" spans="1:53" s="14" customFormat="1" ht="15" customHeight="1">
      <c r="A23" s="2">
        <v>232</v>
      </c>
      <c r="B23" s="137" t="s">
        <v>151</v>
      </c>
      <c r="C23" s="287">
        <v>0</v>
      </c>
      <c r="D23" s="625">
        <f t="shared" si="9"/>
        <v>0</v>
      </c>
      <c r="E23" s="524">
        <v>0</v>
      </c>
      <c r="F23" s="621">
        <f t="shared" si="3"/>
        <v>0</v>
      </c>
      <c r="G23" s="287">
        <v>0</v>
      </c>
      <c r="H23" s="621">
        <f t="shared" si="4"/>
        <v>0</v>
      </c>
      <c r="I23" s="246">
        <f t="shared" si="5"/>
        <v>0</v>
      </c>
      <c r="J23" s="287">
        <v>0</v>
      </c>
      <c r="K23" s="285">
        <f t="shared" si="0"/>
        <v>0</v>
      </c>
      <c r="L23" s="287">
        <f t="shared" si="6"/>
        <v>0</v>
      </c>
      <c r="M23" s="737">
        <v>0</v>
      </c>
      <c r="N23" s="163" t="e">
        <f>J23-#REF!</f>
        <v>#REF!</v>
      </c>
      <c r="P23" s="106" t="s">
        <v>157</v>
      </c>
      <c r="Q23" s="13" t="s">
        <v>132</v>
      </c>
      <c r="R23" s="6"/>
      <c r="S23" s="6"/>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row>
    <row r="24" spans="1:53" s="14" customFormat="1" ht="15" customHeight="1">
      <c r="A24" s="241" t="s">
        <v>154</v>
      </c>
      <c r="B24" s="242" t="s">
        <v>158</v>
      </c>
      <c r="C24" s="352">
        <v>0</v>
      </c>
      <c r="D24" s="628">
        <f t="shared" si="9"/>
        <v>0</v>
      </c>
      <c r="E24" s="525">
        <f t="shared" ref="E24" si="11">SUM(E21:E23)</f>
        <v>0</v>
      </c>
      <c r="F24" s="669">
        <f t="shared" si="3"/>
        <v>0</v>
      </c>
      <c r="G24" s="352">
        <f>SUM(G21:G23)</f>
        <v>0</v>
      </c>
      <c r="H24" s="669">
        <f t="shared" si="4"/>
        <v>0</v>
      </c>
      <c r="I24" s="352">
        <f t="shared" si="5"/>
        <v>0</v>
      </c>
      <c r="J24" s="352">
        <f>SUM(J21:J23)</f>
        <v>0</v>
      </c>
      <c r="K24" s="432">
        <f t="shared" si="0"/>
        <v>0</v>
      </c>
      <c r="L24" s="352">
        <f t="shared" si="6"/>
        <v>0</v>
      </c>
      <c r="M24" s="738" t="e">
        <f>J24/G24</f>
        <v>#DIV/0!</v>
      </c>
      <c r="N24" s="164" t="e">
        <f t="shared" ref="N24" si="12">SUM(N21:N23)</f>
        <v>#REF!</v>
      </c>
      <c r="P24" s="14" t="s">
        <v>159</v>
      </c>
      <c r="R24" s="98"/>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row>
    <row r="25" spans="1:53" s="36" customFormat="1" ht="15" customHeight="1">
      <c r="A25" s="344" t="s">
        <v>160</v>
      </c>
      <c r="B25" s="346" t="s">
        <v>161</v>
      </c>
      <c r="C25" s="186">
        <v>1479.693</v>
      </c>
      <c r="D25" s="629">
        <f t="shared" si="9"/>
        <v>2.7723293326541366E-2</v>
      </c>
      <c r="E25" s="526">
        <f>E20+E24</f>
        <v>5000</v>
      </c>
      <c r="F25" s="670">
        <f t="shared" si="3"/>
        <v>7.8901688496133812E-2</v>
      </c>
      <c r="G25" s="186">
        <f>G20+G24</f>
        <v>5000</v>
      </c>
      <c r="H25" s="670">
        <f t="shared" si="4"/>
        <v>7.8653452886581723E-2</v>
      </c>
      <c r="I25" s="186">
        <f t="shared" si="5"/>
        <v>0</v>
      </c>
      <c r="J25" s="186">
        <f>J20+J24</f>
        <v>0</v>
      </c>
      <c r="K25" s="347">
        <f t="shared" si="0"/>
        <v>0</v>
      </c>
      <c r="L25" s="186">
        <f>G25-J25</f>
        <v>5000</v>
      </c>
      <c r="M25" s="739">
        <f>J25/G25</f>
        <v>0</v>
      </c>
      <c r="N25" s="165" t="e">
        <f t="shared" ref="N25" si="13">N20+N24</f>
        <v>#REF!</v>
      </c>
      <c r="P25" s="115" t="s">
        <v>133</v>
      </c>
      <c r="Q25" s="99">
        <v>600</v>
      </c>
      <c r="R25" s="100">
        <v>49520000</v>
      </c>
      <c r="S25" s="34" t="s">
        <v>134</v>
      </c>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row>
    <row r="26" spans="1:53" s="132" customFormat="1" ht="15" customHeight="1">
      <c r="A26" s="852"/>
      <c r="B26" s="852"/>
      <c r="C26" s="247"/>
      <c r="D26" s="630"/>
      <c r="E26" s="527"/>
      <c r="F26" s="671"/>
      <c r="G26" s="247"/>
      <c r="H26" s="621"/>
      <c r="I26" s="246"/>
      <c r="J26" s="247"/>
      <c r="K26" s="285"/>
      <c r="L26" s="248"/>
      <c r="M26" s="740"/>
      <c r="N26" s="249"/>
      <c r="P26" s="250"/>
      <c r="Q26" s="251"/>
      <c r="R26" s="252"/>
      <c r="S26" s="253"/>
    </row>
    <row r="27" spans="1:53" s="36" customFormat="1" ht="15" customHeight="1" thickBot="1">
      <c r="A27" s="853" t="s">
        <v>162</v>
      </c>
      <c r="B27" s="853"/>
      <c r="C27" s="186">
        <v>53373.637199999997</v>
      </c>
      <c r="D27" s="629">
        <f>D16+D25</f>
        <v>1</v>
      </c>
      <c r="E27" s="526">
        <f>E16+E25+E26</f>
        <v>63370</v>
      </c>
      <c r="F27" s="670">
        <f>F16+F25</f>
        <v>1</v>
      </c>
      <c r="G27" s="186">
        <f>G16+G25+G26</f>
        <v>63570</v>
      </c>
      <c r="H27" s="670">
        <f>G27/$G$27</f>
        <v>1</v>
      </c>
      <c r="I27" s="186">
        <f>G27-E27</f>
        <v>200</v>
      </c>
      <c r="J27" s="186">
        <f>J16+J25+J26</f>
        <v>25891</v>
      </c>
      <c r="K27" s="347">
        <f>J27/$J$27</f>
        <v>1</v>
      </c>
      <c r="L27" s="186">
        <f>G27-J27</f>
        <v>37679</v>
      </c>
      <c r="M27" s="739">
        <f>J27/G27</f>
        <v>0.40728330973729748</v>
      </c>
      <c r="N27" s="166" t="e">
        <f t="shared" ref="N27" si="14">N16+N25+N26</f>
        <v>#REF!</v>
      </c>
      <c r="P27" s="115" t="s">
        <v>133</v>
      </c>
      <c r="Q27" s="844">
        <v>602</v>
      </c>
      <c r="R27" s="100">
        <v>12260000</v>
      </c>
      <c r="S27" s="34" t="s">
        <v>163</v>
      </c>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row>
    <row r="28" spans="1:53" ht="15" customHeight="1">
      <c r="A28" s="243"/>
      <c r="B28" s="244" t="s">
        <v>164</v>
      </c>
      <c r="C28" s="245"/>
      <c r="D28" s="631"/>
      <c r="E28" s="528"/>
      <c r="F28" s="672"/>
      <c r="G28" s="158"/>
      <c r="H28" s="672"/>
      <c r="I28" s="246"/>
      <c r="J28" s="158"/>
      <c r="K28" s="144"/>
      <c r="L28" s="168"/>
      <c r="M28" s="741"/>
      <c r="N28" s="24"/>
      <c r="O28" s="36"/>
      <c r="P28" s="118" t="s">
        <v>165</v>
      </c>
      <c r="Q28" s="845"/>
      <c r="R28" s="100">
        <v>9000000</v>
      </c>
      <c r="S28" s="34" t="s">
        <v>166</v>
      </c>
    </row>
    <row r="29" spans="1:53" ht="15" customHeight="1">
      <c r="A29" s="216" t="s">
        <v>36</v>
      </c>
      <c r="B29" s="216" t="s">
        <v>37</v>
      </c>
      <c r="C29" s="245"/>
      <c r="D29" s="631"/>
      <c r="E29" s="528"/>
      <c r="F29" s="672"/>
      <c r="G29" s="158"/>
      <c r="H29" s="672"/>
      <c r="I29" s="246"/>
      <c r="J29" s="158"/>
      <c r="K29" s="144"/>
      <c r="L29" s="255"/>
      <c r="M29" s="741"/>
      <c r="N29" s="24"/>
      <c r="O29" s="36"/>
      <c r="P29" s="119" t="s">
        <v>167</v>
      </c>
      <c r="Q29" s="846"/>
      <c r="R29" s="100">
        <v>1740000</v>
      </c>
      <c r="S29" s="34" t="s">
        <v>168</v>
      </c>
    </row>
    <row r="30" spans="1:53" s="267" customFormat="1" ht="15" customHeight="1">
      <c r="A30" s="348"/>
      <c r="B30" s="349" t="s">
        <v>169</v>
      </c>
      <c r="C30" s="350">
        <f>C32+C33</f>
        <v>51893.944199999998</v>
      </c>
      <c r="D30" s="632">
        <f>C30/C41</f>
        <v>0.97227670667345867</v>
      </c>
      <c r="E30" s="529">
        <f>E32+E33</f>
        <v>58370</v>
      </c>
      <c r="F30" s="673">
        <f>E30/E41</f>
        <v>0.92109831150386623</v>
      </c>
      <c r="G30" s="351">
        <f>G32+G33</f>
        <v>58570</v>
      </c>
      <c r="H30" s="673">
        <f>G30/G41</f>
        <v>0.92134654711341823</v>
      </c>
      <c r="I30" s="351">
        <f t="shared" si="5"/>
        <v>200</v>
      </c>
      <c r="J30" s="351">
        <f>J32+J33</f>
        <v>25891</v>
      </c>
      <c r="K30" s="353">
        <f>J30/J41</f>
        <v>1</v>
      </c>
      <c r="L30" s="354">
        <f>G30-J30</f>
        <v>32679</v>
      </c>
      <c r="M30" s="736">
        <f t="shared" ref="M30:M36" si="15">J30/G30</f>
        <v>0.4420522451767116</v>
      </c>
      <c r="N30" s="266"/>
      <c r="P30" s="268" t="s">
        <v>133</v>
      </c>
      <c r="Q30" s="269">
        <v>605</v>
      </c>
      <c r="R30" s="270">
        <v>1000000</v>
      </c>
      <c r="S30" s="271" t="s">
        <v>137</v>
      </c>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row>
    <row r="31" spans="1:53" ht="15" customHeight="1">
      <c r="A31" s="155" t="s">
        <v>170</v>
      </c>
      <c r="B31" s="156" t="s">
        <v>119</v>
      </c>
      <c r="C31" s="156"/>
      <c r="D31" s="633"/>
      <c r="E31" s="530"/>
      <c r="F31" s="674"/>
      <c r="G31" s="274"/>
      <c r="H31" s="674"/>
      <c r="I31" s="658"/>
      <c r="J31" s="659"/>
      <c r="K31" s="283"/>
      <c r="L31" s="276"/>
      <c r="M31" s="741"/>
      <c r="N31" s="167"/>
      <c r="P31" s="99" t="s">
        <v>141</v>
      </c>
      <c r="Q31" s="99">
        <v>231</v>
      </c>
      <c r="R31" s="100">
        <v>47000000</v>
      </c>
      <c r="S31" s="14" t="s">
        <v>142</v>
      </c>
    </row>
    <row r="32" spans="1:53" ht="15" customHeight="1">
      <c r="A32" s="717" t="s">
        <v>171</v>
      </c>
      <c r="B32" s="481" t="s">
        <v>172</v>
      </c>
      <c r="C32" s="368">
        <f>C9+C10+C11+C14+C15-1740</f>
        <v>50153.944199999998</v>
      </c>
      <c r="D32" s="633">
        <f>C32/C41</f>
        <v>0.93967634268702227</v>
      </c>
      <c r="E32" s="530">
        <v>58370</v>
      </c>
      <c r="F32" s="674">
        <f>E32/E41</f>
        <v>0.92109831150386623</v>
      </c>
      <c r="G32" s="274">
        <v>58570</v>
      </c>
      <c r="H32" s="674">
        <f>G32/G41</f>
        <v>0.92134654711341823</v>
      </c>
      <c r="I32" s="408">
        <f>G32-E32</f>
        <v>200</v>
      </c>
      <c r="J32" s="274">
        <f>J9+J10+J11+J12+J13+J14+J15-J33</f>
        <v>25891</v>
      </c>
      <c r="K32" s="283">
        <f>J32/J41</f>
        <v>1</v>
      </c>
      <c r="L32" s="276">
        <f>G32-J32</f>
        <v>32679</v>
      </c>
      <c r="M32" s="741">
        <f t="shared" si="15"/>
        <v>0.4420522451767116</v>
      </c>
      <c r="N32" s="167"/>
      <c r="P32" s="99"/>
      <c r="Q32" s="99"/>
      <c r="R32" s="100"/>
      <c r="S32" s="14"/>
    </row>
    <row r="33" spans="1:53" ht="15" customHeight="1">
      <c r="A33" s="367"/>
      <c r="B33" s="482"/>
      <c r="C33" s="368">
        <v>1740</v>
      </c>
      <c r="D33" s="633">
        <f>C33/C41</f>
        <v>3.2600363986436363E-2</v>
      </c>
      <c r="E33" s="530"/>
      <c r="F33" s="674">
        <f>E33/E41</f>
        <v>0</v>
      </c>
      <c r="G33" s="274"/>
      <c r="H33" s="674">
        <f>G33/G41</f>
        <v>0</v>
      </c>
      <c r="I33" s="658"/>
      <c r="J33" s="275"/>
      <c r="K33" s="283">
        <f>J33/J41</f>
        <v>0</v>
      </c>
      <c r="L33" s="276">
        <f t="shared" ref="L33" si="16">G33-J33</f>
        <v>0</v>
      </c>
      <c r="M33" s="741" t="e">
        <f t="shared" si="15"/>
        <v>#DIV/0!</v>
      </c>
      <c r="N33" s="167"/>
      <c r="P33" s="99"/>
      <c r="Q33" s="99"/>
      <c r="R33" s="100"/>
      <c r="S33" s="14"/>
    </row>
    <row r="34" spans="1:53" s="267" customFormat="1" ht="15" customHeight="1">
      <c r="A34" s="348"/>
      <c r="B34" s="349" t="s">
        <v>173</v>
      </c>
      <c r="C34" s="354">
        <f>C18</f>
        <v>1479.693</v>
      </c>
      <c r="D34" s="632">
        <f>C34/C41</f>
        <v>2.7723293326541366E-2</v>
      </c>
      <c r="E34" s="529">
        <f>E25</f>
        <v>5000</v>
      </c>
      <c r="F34" s="673">
        <f>E34/E41</f>
        <v>7.8901688496133812E-2</v>
      </c>
      <c r="G34" s="351">
        <f>G25</f>
        <v>5000</v>
      </c>
      <c r="H34" s="673">
        <f>G34/G41</f>
        <v>7.8653452886581723E-2</v>
      </c>
      <c r="I34" s="351">
        <f t="shared" si="5"/>
        <v>0</v>
      </c>
      <c r="J34" s="351">
        <v>0</v>
      </c>
      <c r="K34" s="355">
        <f>J34/J41</f>
        <v>0</v>
      </c>
      <c r="L34" s="354">
        <f>G34-J34</f>
        <v>5000</v>
      </c>
      <c r="M34" s="736">
        <f t="shared" si="15"/>
        <v>0</v>
      </c>
      <c r="N34" s="272"/>
      <c r="P34" s="269"/>
      <c r="Q34" s="269"/>
      <c r="R34" s="270"/>
      <c r="S34" s="273"/>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row>
    <row r="35" spans="1:53" ht="15" customHeight="1">
      <c r="A35" s="155" t="s">
        <v>170</v>
      </c>
      <c r="B35" s="156" t="s">
        <v>119</v>
      </c>
      <c r="C35" s="157"/>
      <c r="D35" s="633"/>
      <c r="E35" s="530"/>
      <c r="F35" s="674"/>
      <c r="G35" s="274"/>
      <c r="H35" s="677"/>
      <c r="I35" s="658"/>
      <c r="J35" s="275"/>
      <c r="K35" s="283"/>
      <c r="L35" s="276"/>
      <c r="M35" s="741"/>
      <c r="N35" s="167"/>
      <c r="P35" s="99"/>
      <c r="Q35" s="99"/>
      <c r="R35" s="100"/>
      <c r="S35" s="14"/>
    </row>
    <row r="36" spans="1:53" ht="15" customHeight="1">
      <c r="A36" s="718" t="s">
        <v>174</v>
      </c>
      <c r="B36" s="156" t="s">
        <v>175</v>
      </c>
      <c r="C36" s="276">
        <v>0</v>
      </c>
      <c r="D36" s="633">
        <f>C36/C41</f>
        <v>0</v>
      </c>
      <c r="E36" s="530">
        <v>5000</v>
      </c>
      <c r="F36" s="674">
        <f>E36/E41</f>
        <v>7.8901688496133812E-2</v>
      </c>
      <c r="G36" s="715">
        <v>5000</v>
      </c>
      <c r="H36" s="678">
        <f>G36/G41</f>
        <v>7.8653452886581723E-2</v>
      </c>
      <c r="I36" s="658">
        <f t="shared" si="5"/>
        <v>0</v>
      </c>
      <c r="J36" s="275">
        <v>0</v>
      </c>
      <c r="K36" s="283">
        <f>J36/J41</f>
        <v>0</v>
      </c>
      <c r="L36" s="276">
        <f t="shared" ref="L36" si="17">G36-J36</f>
        <v>5000</v>
      </c>
      <c r="M36" s="741">
        <f t="shared" si="15"/>
        <v>0</v>
      </c>
      <c r="N36" s="167"/>
      <c r="P36" s="99" t="s">
        <v>145</v>
      </c>
      <c r="Q36" s="99">
        <v>231</v>
      </c>
      <c r="R36" s="100">
        <v>5000000</v>
      </c>
      <c r="S36" s="14" t="s">
        <v>176</v>
      </c>
    </row>
    <row r="37" spans="1:53" ht="15" customHeight="1">
      <c r="A37" s="348"/>
      <c r="B37" s="349" t="s">
        <v>177</v>
      </c>
      <c r="C37" s="410" t="e">
        <f>SUM(#REF!)</f>
        <v>#REF!</v>
      </c>
      <c r="D37" s="635" t="e">
        <f>C37/C41</f>
        <v>#REF!</v>
      </c>
      <c r="E37" s="529">
        <f>SUM(E36:E36)</f>
        <v>5000</v>
      </c>
      <c r="F37" s="673">
        <f>E37/E41</f>
        <v>7.8901688496133812E-2</v>
      </c>
      <c r="G37" s="351">
        <f>SUM(G36:G36)</f>
        <v>5000</v>
      </c>
      <c r="H37" s="680">
        <f>G37/G41</f>
        <v>7.8653452886581723E-2</v>
      </c>
      <c r="I37" s="352">
        <f t="shared" si="5"/>
        <v>0</v>
      </c>
      <c r="J37" s="351">
        <f>SUM(J34:J36)</f>
        <v>0</v>
      </c>
      <c r="K37" s="355">
        <f>J37/J41</f>
        <v>0</v>
      </c>
      <c r="L37" s="356">
        <f>G37-J37</f>
        <v>5000</v>
      </c>
      <c r="M37" s="742">
        <f t="shared" ref="M37:M41" si="18">J37/G37</f>
        <v>0</v>
      </c>
      <c r="N37" s="143"/>
      <c r="P37" s="106" t="s">
        <v>178</v>
      </c>
      <c r="Q37" s="13" t="s">
        <v>132</v>
      </c>
    </row>
    <row r="38" spans="1:53" ht="15" customHeight="1">
      <c r="A38" s="155" t="s">
        <v>170</v>
      </c>
      <c r="B38" s="156" t="s">
        <v>119</v>
      </c>
      <c r="C38" s="156"/>
      <c r="D38" s="634"/>
      <c r="E38" s="531"/>
      <c r="F38" s="675"/>
      <c r="G38" s="275"/>
      <c r="H38" s="679"/>
      <c r="I38" s="658"/>
      <c r="J38" s="274"/>
      <c r="K38" s="283"/>
      <c r="L38" s="276"/>
      <c r="M38" s="741"/>
      <c r="N38" s="143"/>
      <c r="P38" s="14"/>
      <c r="Q38" s="14"/>
      <c r="R38" s="98"/>
      <c r="S38" s="14"/>
    </row>
    <row r="39" spans="1:53" s="261" customFormat="1" ht="15" customHeight="1">
      <c r="A39" s="348"/>
      <c r="B39" s="349" t="s">
        <v>179</v>
      </c>
      <c r="C39" s="354">
        <v>0</v>
      </c>
      <c r="D39" s="632">
        <v>0</v>
      </c>
      <c r="E39" s="529">
        <v>0</v>
      </c>
      <c r="F39" s="673">
        <f>E39/E41</f>
        <v>0</v>
      </c>
      <c r="G39" s="351">
        <v>0</v>
      </c>
      <c r="H39" s="680">
        <f>G39/G41</f>
        <v>0</v>
      </c>
      <c r="I39" s="352">
        <f t="shared" si="5"/>
        <v>0</v>
      </c>
      <c r="J39" s="351">
        <v>0</v>
      </c>
      <c r="K39" s="355">
        <f>J39/J41</f>
        <v>0</v>
      </c>
      <c r="L39" s="354">
        <f>G39-J39</f>
        <v>0</v>
      </c>
      <c r="M39" s="736" t="e">
        <f t="shared" si="18"/>
        <v>#DIV/0!</v>
      </c>
      <c r="N39" s="260"/>
      <c r="P39" s="262" t="s">
        <v>133</v>
      </c>
      <c r="Q39" s="263">
        <v>600</v>
      </c>
      <c r="R39" s="264">
        <v>49520000</v>
      </c>
      <c r="S39" s="265" t="s">
        <v>134</v>
      </c>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row>
    <row r="40" spans="1:53" ht="15" customHeight="1">
      <c r="A40" s="155"/>
      <c r="B40" s="156" t="s">
        <v>180</v>
      </c>
      <c r="C40" s="409">
        <v>0</v>
      </c>
      <c r="D40" s="634">
        <v>0</v>
      </c>
      <c r="E40" s="531">
        <v>0</v>
      </c>
      <c r="F40" s="675">
        <f>E40/E41</f>
        <v>0</v>
      </c>
      <c r="G40" s="275">
        <v>0</v>
      </c>
      <c r="H40" s="679">
        <f>G40/G41</f>
        <v>0</v>
      </c>
      <c r="I40" s="658">
        <f t="shared" si="5"/>
        <v>0</v>
      </c>
      <c r="J40" s="274">
        <v>0</v>
      </c>
      <c r="K40" s="283">
        <f>J40/J41</f>
        <v>0</v>
      </c>
      <c r="L40" s="276">
        <f>G40-J40</f>
        <v>0</v>
      </c>
      <c r="M40" s="741" t="e">
        <f t="shared" si="18"/>
        <v>#DIV/0!</v>
      </c>
      <c r="N40" s="143"/>
      <c r="P40" s="115"/>
      <c r="Q40" s="99"/>
      <c r="R40" s="100"/>
      <c r="S40" s="34"/>
    </row>
    <row r="41" spans="1:53" s="267" customFormat="1" ht="15" customHeight="1" thickBot="1">
      <c r="A41" s="348"/>
      <c r="B41" s="349" t="s">
        <v>181</v>
      </c>
      <c r="C41" s="357">
        <f>C30+C34+C40</f>
        <v>53373.637199999997</v>
      </c>
      <c r="D41" s="632">
        <f>D30+D34</f>
        <v>1</v>
      </c>
      <c r="E41" s="644">
        <f>E30+E34+E40</f>
        <v>63370</v>
      </c>
      <c r="F41" s="676">
        <f>F30+F34</f>
        <v>1</v>
      </c>
      <c r="G41" s="660">
        <f>G30+G34+G40</f>
        <v>63570</v>
      </c>
      <c r="H41" s="681">
        <f>H30+H34</f>
        <v>1</v>
      </c>
      <c r="I41" s="660">
        <f>I30+I34+I40</f>
        <v>200</v>
      </c>
      <c r="J41" s="660">
        <f>J30+J34+J40</f>
        <v>25891</v>
      </c>
      <c r="K41" s="645">
        <f>K30+K34</f>
        <v>1</v>
      </c>
      <c r="L41" s="646">
        <f>G41-J41</f>
        <v>37679</v>
      </c>
      <c r="M41" s="743">
        <f t="shared" si="18"/>
        <v>0.40728330973729748</v>
      </c>
      <c r="N41" s="266"/>
      <c r="P41" s="268"/>
      <c r="Q41" s="269"/>
      <c r="R41" s="270"/>
      <c r="S41" s="271"/>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row>
    <row r="42" spans="1:53" ht="18" customHeight="1">
      <c r="J42" s="636"/>
      <c r="K42" s="6"/>
      <c r="L42" s="257"/>
      <c r="M42" s="258"/>
      <c r="P42" s="115" t="s">
        <v>133</v>
      </c>
      <c r="Q42" s="99">
        <v>601</v>
      </c>
      <c r="R42" s="100">
        <v>6805000</v>
      </c>
      <c r="S42" s="34" t="s">
        <v>135</v>
      </c>
    </row>
    <row r="43" spans="1:53" ht="15.75">
      <c r="K43" s="6"/>
      <c r="L43" s="14"/>
      <c r="M43" s="14"/>
      <c r="P43" s="109"/>
      <c r="Q43" s="109"/>
      <c r="R43" s="110"/>
      <c r="S43" s="34"/>
    </row>
    <row r="44" spans="1:53" ht="15.75">
      <c r="K44" s="6"/>
      <c r="L44" s="14"/>
      <c r="M44" s="14"/>
      <c r="P44" s="109"/>
      <c r="Q44" s="109"/>
      <c r="R44" s="110"/>
      <c r="S44" s="14"/>
    </row>
    <row r="45" spans="1:53" ht="15.75">
      <c r="K45" s="6"/>
      <c r="L45" s="14"/>
      <c r="M45" s="14"/>
      <c r="P45" s="14"/>
      <c r="Q45" s="101"/>
      <c r="R45" s="112"/>
    </row>
    <row r="46" spans="1:53" ht="15">
      <c r="K46" s="6"/>
      <c r="L46" s="14"/>
      <c r="M46" s="14"/>
    </row>
    <row r="47" spans="1:53" ht="15">
      <c r="K47" s="6"/>
      <c r="L47" s="14"/>
      <c r="M47" s="14"/>
    </row>
    <row r="48" spans="1:53" ht="15">
      <c r="K48" s="6"/>
      <c r="L48" s="14"/>
      <c r="M48" s="14"/>
    </row>
    <row r="49" spans="11:19" ht="15.75" hidden="1">
      <c r="K49" s="6"/>
      <c r="L49" s="14"/>
      <c r="M49" s="14"/>
      <c r="P49" s="108"/>
      <c r="R49" s="108"/>
    </row>
    <row r="50" spans="11:19" hidden="1">
      <c r="K50" s="6"/>
      <c r="L50" s="14"/>
      <c r="M50" s="14"/>
    </row>
    <row r="51" spans="11:19" ht="15.75" hidden="1">
      <c r="K51" s="6"/>
      <c r="L51" s="14"/>
      <c r="M51" s="14"/>
      <c r="P51" s="23"/>
      <c r="Q51" s="109"/>
      <c r="R51" s="110"/>
      <c r="S51" s="34"/>
    </row>
    <row r="52" spans="11:19" ht="15.75" hidden="1">
      <c r="K52" s="6"/>
      <c r="L52" s="14"/>
      <c r="M52" s="14"/>
      <c r="P52" s="111"/>
      <c r="Q52" s="109"/>
      <c r="R52" s="110"/>
      <c r="S52" s="34"/>
    </row>
    <row r="53" spans="11:19" ht="15.75" hidden="1">
      <c r="K53" s="6"/>
      <c r="L53" s="14"/>
      <c r="M53" s="14"/>
      <c r="P53" s="14"/>
      <c r="Q53" s="109"/>
      <c r="R53" s="110"/>
      <c r="S53" s="34"/>
    </row>
    <row r="54" spans="11:19" ht="15.75" hidden="1">
      <c r="K54" s="6"/>
      <c r="L54" s="14"/>
      <c r="M54" s="14"/>
      <c r="P54" s="14"/>
      <c r="Q54" s="109"/>
      <c r="R54" s="110"/>
      <c r="S54" s="34"/>
    </row>
    <row r="55" spans="11:19" ht="15.75" hidden="1">
      <c r="K55" s="6"/>
      <c r="L55" s="14"/>
      <c r="M55" s="14"/>
      <c r="P55" s="14"/>
      <c r="Q55" s="109"/>
      <c r="R55" s="110"/>
      <c r="S55" s="14"/>
    </row>
    <row r="56" spans="11:19" ht="15.75" hidden="1">
      <c r="K56" s="6"/>
      <c r="L56" s="14"/>
      <c r="M56" s="14"/>
      <c r="P56" s="15"/>
      <c r="Q56" s="109"/>
      <c r="R56" s="110"/>
      <c r="S56" s="34"/>
    </row>
    <row r="57" spans="11:19" ht="15.75" hidden="1">
      <c r="K57" s="6"/>
      <c r="L57" s="14"/>
      <c r="M57" s="14"/>
      <c r="P57" s="109"/>
      <c r="Q57" s="109"/>
      <c r="R57" s="110"/>
      <c r="S57" s="14"/>
    </row>
    <row r="58" spans="11:19" ht="15.75" hidden="1">
      <c r="K58" s="6"/>
      <c r="L58" s="14"/>
      <c r="M58" s="14"/>
      <c r="P58" s="109"/>
      <c r="Q58" s="109"/>
      <c r="R58" s="110"/>
      <c r="S58" s="14"/>
    </row>
    <row r="59" spans="11:19" ht="15.75" hidden="1">
      <c r="K59" s="6"/>
      <c r="L59" s="14"/>
      <c r="M59" s="14"/>
      <c r="P59" s="109"/>
      <c r="Q59" s="109"/>
      <c r="R59" s="110"/>
      <c r="S59" s="34"/>
    </row>
    <row r="60" spans="11:19" ht="15.75" hidden="1">
      <c r="K60" s="6"/>
      <c r="L60" s="14"/>
      <c r="M60" s="14"/>
      <c r="P60" s="109"/>
      <c r="Q60" s="109"/>
      <c r="R60" s="110"/>
      <c r="S60" s="34"/>
    </row>
    <row r="61" spans="11:19" ht="15.75" hidden="1">
      <c r="K61" s="6"/>
      <c r="L61" s="14"/>
      <c r="M61" s="14"/>
      <c r="P61" s="109"/>
      <c r="Q61" s="109"/>
      <c r="R61" s="110"/>
      <c r="S61" s="14"/>
    </row>
    <row r="62" spans="11:19" ht="15.75" hidden="1">
      <c r="K62" s="6"/>
      <c r="L62" s="14"/>
      <c r="M62" s="14"/>
      <c r="R62" s="113"/>
    </row>
    <row r="63" spans="11:19" ht="15" hidden="1">
      <c r="K63" s="6"/>
      <c r="L63" s="14"/>
      <c r="M63" s="14"/>
    </row>
    <row r="64" spans="11:19" ht="15" hidden="1">
      <c r="K64" s="6"/>
      <c r="L64" s="14"/>
      <c r="M64" s="14"/>
    </row>
    <row r="65" spans="11:19" ht="15.75" hidden="1">
      <c r="K65" s="6"/>
      <c r="L65" s="14"/>
      <c r="M65" s="14"/>
      <c r="P65" s="108"/>
      <c r="R65" s="108"/>
    </row>
    <row r="66" spans="11:19" ht="15">
      <c r="K66" s="6"/>
      <c r="L66" s="14"/>
      <c r="M66" s="14"/>
    </row>
    <row r="67" spans="11:19" ht="15.75">
      <c r="K67" s="6"/>
      <c r="L67" s="14"/>
      <c r="M67" s="14"/>
      <c r="P67" s="15"/>
      <c r="Q67" s="109"/>
      <c r="R67" s="110"/>
      <c r="S67" s="34"/>
    </row>
    <row r="68" spans="11:19" ht="15.75">
      <c r="K68" s="6"/>
      <c r="L68" s="14"/>
      <c r="M68" s="14"/>
      <c r="P68" s="15"/>
      <c r="Q68" s="109"/>
      <c r="R68" s="110"/>
      <c r="S68" s="34"/>
    </row>
    <row r="69" spans="11:19" ht="15.75">
      <c r="K69" s="6"/>
      <c r="L69" s="14"/>
      <c r="M69" s="14"/>
      <c r="P69" s="15"/>
      <c r="Q69" s="843"/>
      <c r="R69" s="110"/>
      <c r="S69" s="34"/>
    </row>
    <row r="70" spans="11:19" ht="15.75">
      <c r="K70" s="6"/>
      <c r="L70" s="14"/>
      <c r="M70" s="14"/>
      <c r="P70" s="15"/>
      <c r="Q70" s="843"/>
      <c r="R70" s="110"/>
      <c r="S70" s="34"/>
    </row>
    <row r="71" spans="11:19" ht="15.75">
      <c r="K71" s="6"/>
      <c r="L71" s="14"/>
      <c r="M71" s="14"/>
      <c r="P71" s="15"/>
      <c r="Q71" s="109"/>
      <c r="R71" s="110"/>
      <c r="S71" s="34"/>
    </row>
    <row r="72" spans="11:19" ht="15.75">
      <c r="K72" s="6"/>
      <c r="L72" s="14"/>
      <c r="M72" s="14"/>
      <c r="P72" s="15"/>
      <c r="Q72" s="109"/>
      <c r="R72" s="110"/>
      <c r="S72" s="14"/>
    </row>
    <row r="73" spans="11:19" ht="15.75">
      <c r="K73" s="6"/>
      <c r="L73" s="14"/>
      <c r="M73" s="14"/>
      <c r="P73" s="15"/>
      <c r="Q73" s="109"/>
      <c r="R73" s="110"/>
      <c r="S73" s="34"/>
    </row>
    <row r="74" spans="11:19" ht="15.75">
      <c r="K74" s="6"/>
      <c r="L74" s="14"/>
      <c r="M74" s="14"/>
      <c r="P74" s="109"/>
      <c r="Q74" s="109"/>
      <c r="R74" s="110"/>
      <c r="S74" s="14"/>
    </row>
    <row r="75" spans="11:19" ht="15.75">
      <c r="K75" s="6"/>
      <c r="L75" s="14"/>
      <c r="M75" s="14"/>
      <c r="P75" s="109"/>
      <c r="Q75" s="109"/>
      <c r="R75" s="110"/>
      <c r="S75" s="14"/>
    </row>
    <row r="76" spans="11:19" ht="15.75">
      <c r="K76" s="6"/>
      <c r="L76" s="14"/>
      <c r="M76" s="14"/>
      <c r="P76" s="109"/>
      <c r="Q76" s="109"/>
      <c r="R76" s="110"/>
      <c r="S76" s="34"/>
    </row>
    <row r="77" spans="11:19" ht="15.75">
      <c r="K77" s="6"/>
      <c r="L77" s="14"/>
      <c r="M77" s="14"/>
      <c r="P77" s="109"/>
      <c r="Q77" s="109"/>
      <c r="R77" s="110"/>
      <c r="S77" s="34"/>
    </row>
    <row r="78" spans="11:19" ht="15.75">
      <c r="K78" s="6"/>
      <c r="L78" s="14"/>
      <c r="M78" s="14"/>
      <c r="P78" s="109"/>
      <c r="Q78" s="109"/>
      <c r="R78" s="110"/>
      <c r="S78" s="34"/>
    </row>
    <row r="79" spans="11:19" ht="15.75">
      <c r="K79" s="6"/>
      <c r="L79" s="14"/>
      <c r="M79" s="14"/>
      <c r="P79" s="109"/>
      <c r="Q79" s="109"/>
      <c r="R79" s="110"/>
      <c r="S79" s="14"/>
    </row>
    <row r="80" spans="11:19" ht="15.75">
      <c r="K80" s="6"/>
      <c r="L80" s="14"/>
      <c r="M80" s="14"/>
      <c r="P80" s="14"/>
      <c r="Q80" s="101"/>
      <c r="R80" s="112"/>
    </row>
    <row r="81" spans="11:19" ht="15.75">
      <c r="K81" s="6"/>
      <c r="L81" s="14"/>
      <c r="M81" s="14"/>
      <c r="P81" s="14"/>
      <c r="Q81" s="101"/>
      <c r="R81" s="112"/>
    </row>
    <row r="82" spans="11:19" ht="15.75">
      <c r="K82" s="6"/>
      <c r="L82" s="14"/>
      <c r="M82" s="14"/>
      <c r="P82" s="108"/>
      <c r="R82" s="108"/>
    </row>
    <row r="83" spans="11:19" ht="15">
      <c r="K83" s="6"/>
      <c r="L83" s="14"/>
      <c r="M83" s="14"/>
    </row>
    <row r="84" spans="11:19" ht="15.75">
      <c r="K84" s="6"/>
      <c r="L84" s="14"/>
      <c r="M84" s="14"/>
      <c r="P84" s="15"/>
      <c r="Q84" s="109"/>
      <c r="R84" s="110"/>
      <c r="S84" s="34"/>
    </row>
    <row r="85" spans="11:19" ht="15.75">
      <c r="K85" s="6"/>
      <c r="L85" s="14"/>
      <c r="M85" s="14"/>
      <c r="P85" s="15"/>
      <c r="Q85" s="109"/>
      <c r="R85" s="110"/>
      <c r="S85" s="34"/>
    </row>
    <row r="86" spans="11:19" ht="15.75">
      <c r="K86" s="6"/>
      <c r="L86" s="14"/>
      <c r="M86" s="14"/>
      <c r="P86" s="15"/>
      <c r="Q86" s="843"/>
      <c r="R86" s="110"/>
      <c r="S86" s="34"/>
    </row>
    <row r="87" spans="11:19" ht="15.75">
      <c r="K87" s="6"/>
      <c r="L87" s="14"/>
      <c r="M87" s="14"/>
      <c r="P87" s="15"/>
      <c r="Q87" s="843"/>
      <c r="R87" s="110"/>
      <c r="S87" s="34"/>
    </row>
    <row r="88" spans="11:19" ht="15.75">
      <c r="K88" s="6"/>
      <c r="L88" s="14"/>
      <c r="M88" s="14"/>
      <c r="P88" s="15"/>
      <c r="Q88" s="109"/>
      <c r="R88" s="110"/>
      <c r="S88" s="34"/>
    </row>
    <row r="89" spans="11:19" ht="15.75">
      <c r="K89" s="6"/>
      <c r="L89" s="14"/>
      <c r="M89" s="14"/>
      <c r="P89" s="15"/>
      <c r="Q89" s="109"/>
      <c r="R89" s="110"/>
      <c r="S89" s="14"/>
    </row>
    <row r="90" spans="11:19" ht="15.75">
      <c r="K90" s="6"/>
      <c r="L90" s="14"/>
      <c r="M90" s="14"/>
      <c r="P90" s="15"/>
      <c r="Q90" s="109"/>
      <c r="R90" s="110"/>
      <c r="S90" s="34"/>
    </row>
    <row r="91" spans="11:19" ht="15.75">
      <c r="K91" s="6"/>
      <c r="L91" s="14"/>
      <c r="M91" s="14"/>
      <c r="P91" s="109"/>
      <c r="Q91" s="109"/>
      <c r="R91" s="110"/>
      <c r="S91" s="14"/>
    </row>
    <row r="92" spans="11:19" ht="15.75">
      <c r="K92" s="6"/>
      <c r="L92" s="14"/>
      <c r="M92" s="14"/>
      <c r="P92" s="109"/>
      <c r="Q92" s="109"/>
      <c r="R92" s="110"/>
      <c r="S92" s="14"/>
    </row>
    <row r="93" spans="11:19" ht="15.75">
      <c r="K93" s="6"/>
      <c r="L93" s="14"/>
      <c r="M93" s="14"/>
      <c r="P93" s="109"/>
      <c r="Q93" s="109"/>
      <c r="R93" s="110"/>
      <c r="S93" s="34"/>
    </row>
    <row r="94" spans="11:19" ht="15.75">
      <c r="K94" s="6"/>
      <c r="L94" s="14"/>
      <c r="M94" s="14"/>
      <c r="P94" s="109"/>
      <c r="Q94" s="109"/>
      <c r="R94" s="110"/>
      <c r="S94" s="34"/>
    </row>
    <row r="95" spans="11:19" ht="15.75">
      <c r="K95" s="6"/>
      <c r="L95" s="14"/>
      <c r="M95" s="14"/>
      <c r="P95" s="109"/>
      <c r="Q95" s="109"/>
      <c r="R95" s="110"/>
      <c r="S95" s="34"/>
    </row>
    <row r="96" spans="11:19" ht="15.75">
      <c r="K96" s="6"/>
      <c r="L96" s="14"/>
      <c r="M96" s="14"/>
      <c r="P96" s="109"/>
      <c r="Q96" s="109"/>
      <c r="R96" s="110"/>
      <c r="S96" s="14"/>
    </row>
    <row r="97" spans="11:19" ht="15.75">
      <c r="K97" s="6"/>
      <c r="L97" s="14"/>
      <c r="M97" s="14"/>
      <c r="P97" s="14"/>
      <c r="Q97" s="101"/>
      <c r="R97" s="112"/>
    </row>
    <row r="98" spans="11:19" ht="15.75">
      <c r="K98" s="6"/>
      <c r="L98" s="14"/>
      <c r="M98" s="14"/>
      <c r="P98" s="14"/>
      <c r="Q98" s="101"/>
      <c r="R98" s="112"/>
    </row>
    <row r="99" spans="11:19" ht="15.75">
      <c r="K99" s="6"/>
      <c r="L99" s="14"/>
      <c r="M99" s="14"/>
      <c r="P99" s="108"/>
      <c r="R99" s="114"/>
    </row>
    <row r="100" spans="11:19" ht="15">
      <c r="K100" s="6"/>
      <c r="L100" s="14"/>
      <c r="M100" s="14"/>
    </row>
    <row r="101" spans="11:19" ht="15.75">
      <c r="K101" s="6"/>
      <c r="L101" s="14"/>
      <c r="M101" s="14"/>
      <c r="P101" s="15"/>
      <c r="Q101" s="109"/>
      <c r="R101" s="110"/>
      <c r="S101" s="34"/>
    </row>
    <row r="102" spans="11:19" ht="15.75">
      <c r="K102" s="6"/>
      <c r="L102" s="14"/>
      <c r="M102" s="14"/>
      <c r="P102" s="15"/>
      <c r="Q102" s="109"/>
      <c r="R102" s="110"/>
      <c r="S102" s="34"/>
    </row>
    <row r="103" spans="11:19" ht="15.75">
      <c r="K103" s="6"/>
      <c r="L103" s="14"/>
      <c r="M103" s="14"/>
      <c r="P103" s="15"/>
      <c r="Q103" s="843"/>
      <c r="R103" s="110"/>
      <c r="S103" s="34"/>
    </row>
    <row r="104" spans="11:19" ht="15.75">
      <c r="K104" s="6"/>
      <c r="L104" s="14"/>
      <c r="M104" s="14"/>
      <c r="P104" s="15"/>
      <c r="Q104" s="843"/>
      <c r="R104" s="110"/>
      <c r="S104" s="34"/>
    </row>
    <row r="105" spans="11:19" ht="15.75">
      <c r="K105" s="6"/>
      <c r="L105" s="14"/>
      <c r="M105" s="14"/>
      <c r="P105" s="15"/>
      <c r="Q105" s="109"/>
      <c r="R105" s="110"/>
      <c r="S105" s="34"/>
    </row>
    <row r="106" spans="11:19" ht="15.75">
      <c r="K106" s="6"/>
      <c r="L106" s="14"/>
      <c r="M106" s="14"/>
      <c r="P106" s="15"/>
      <c r="Q106" s="109"/>
      <c r="R106" s="110"/>
      <c r="S106" s="14"/>
    </row>
    <row r="107" spans="11:19" ht="15.75">
      <c r="K107" s="6"/>
      <c r="L107" s="14"/>
      <c r="M107" s="14"/>
      <c r="P107" s="15"/>
      <c r="Q107" s="109"/>
      <c r="R107" s="110"/>
      <c r="S107" s="34"/>
    </row>
    <row r="108" spans="11:19" ht="15.75">
      <c r="K108" s="6"/>
      <c r="L108" s="14"/>
      <c r="M108" s="14"/>
      <c r="P108" s="109"/>
      <c r="Q108" s="109"/>
      <c r="R108" s="110"/>
      <c r="S108" s="14"/>
    </row>
    <row r="109" spans="11:19" ht="15.75">
      <c r="K109" s="6"/>
      <c r="L109" s="14"/>
      <c r="M109" s="14"/>
      <c r="P109" s="109"/>
      <c r="Q109" s="109"/>
      <c r="R109" s="110"/>
      <c r="S109" s="14"/>
    </row>
    <row r="110" spans="11:19" ht="15.75">
      <c r="K110" s="6"/>
      <c r="L110" s="14"/>
      <c r="M110" s="14"/>
      <c r="P110" s="109"/>
      <c r="Q110" s="109"/>
      <c r="R110" s="110"/>
      <c r="S110" s="34"/>
    </row>
    <row r="111" spans="11:19" ht="15.75">
      <c r="K111" s="6"/>
      <c r="L111" s="14"/>
      <c r="M111" s="14"/>
      <c r="P111" s="109"/>
      <c r="Q111" s="109"/>
      <c r="R111" s="110"/>
      <c r="S111" s="34"/>
    </row>
    <row r="112" spans="11:19" ht="15.75">
      <c r="K112" s="6"/>
      <c r="L112" s="14"/>
      <c r="M112" s="14"/>
      <c r="P112" s="109"/>
      <c r="Q112" s="109"/>
      <c r="R112" s="110"/>
      <c r="S112" s="34"/>
    </row>
    <row r="113" spans="11:19" ht="15.75">
      <c r="K113" s="6"/>
      <c r="L113" s="14"/>
      <c r="M113" s="14"/>
      <c r="P113" s="109"/>
      <c r="Q113" s="109"/>
      <c r="R113" s="110"/>
      <c r="S113" s="14"/>
    </row>
    <row r="114" spans="11:19" ht="15.75">
      <c r="K114" s="6"/>
      <c r="L114" s="14"/>
      <c r="M114" s="14"/>
      <c r="R114" s="113"/>
    </row>
    <row r="115" spans="11:19" ht="15">
      <c r="K115" s="6"/>
      <c r="L115" s="14"/>
      <c r="M115" s="14"/>
    </row>
  </sheetData>
  <mergeCells count="13">
    <mergeCell ref="Q69:Q70"/>
    <mergeCell ref="Q86:Q87"/>
    <mergeCell ref="Q103:Q104"/>
    <mergeCell ref="Q27:Q29"/>
    <mergeCell ref="A6:A8"/>
    <mergeCell ref="N7:N8"/>
    <mergeCell ref="A26:B26"/>
    <mergeCell ref="A27:B27"/>
    <mergeCell ref="B6:B8"/>
    <mergeCell ref="C6:D6"/>
    <mergeCell ref="E6:F6"/>
    <mergeCell ref="G6:H6"/>
    <mergeCell ref="J6:K6"/>
  </mergeCells>
  <phoneticPr fontId="3" type="noConversion"/>
  <printOptions horizontalCentered="1" verticalCentered="1"/>
  <pageMargins left="0" right="0" top="0" bottom="0" header="0" footer="0"/>
  <pageSetup paperSize="9" scale="70" fitToHeight="0" orientation="landscape" r:id="rId1"/>
  <ignoredErrors>
    <ignoredError sqref="E8:M8 E12 E21:E26 F10 F9 M9 H9:I9 K9 K10 E16:E17 E19 H10:I10 M10" numberStoredAsText="1"/>
    <ignoredError sqref="F11 E28:E30 F26:L26 F24:I24 K24:L24 F12:L12 F34:G34 F32 F33 K33:L33 F19:L19 F18 K18 H32 F17:L17 H15:I15 K15 H36:I36 K36:L36 E34 K11 E39:L40 E37:I37 K37:L37 F21:L23 F20 K20 F25:I25 K25 F30:I30 K30:L30 F28:L29 G27 K27 F16 H16:I16 E41:I41 K41:L41 K34 H11:I11 F14 F13 H13:I13 H14:I14 H18 K13 K14:L14 K16 M11 H33 K32 I34" numberStoredAsText="1" formula="1"/>
    <ignoredError sqref="J24" numberStoredAsText="1" formula="1" formulaRange="1"/>
    <ignoredError sqref="M37 M26 M32:M34 M36 M39:M41 M28:M30" evalError="1" numberStoredAsText="1"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2:Q26"/>
  <sheetViews>
    <sheetView topLeftCell="I7" workbookViewId="0">
      <selection activeCell="I27" sqref="A27:XFD32"/>
    </sheetView>
  </sheetViews>
  <sheetFormatPr defaultRowHeight="12.75"/>
  <cols>
    <col min="1" max="1" width="9.85546875" style="6" customWidth="1"/>
    <col min="2" max="2" width="11.140625" style="6" customWidth="1"/>
    <col min="3" max="3" width="36" style="6" customWidth="1"/>
    <col min="4" max="4" width="14.85546875" style="6" customWidth="1"/>
    <col min="5" max="5" width="26.5703125" style="6" customWidth="1"/>
    <col min="6" max="6" width="21.85546875" style="6" customWidth="1"/>
    <col min="7" max="7" width="24.140625" style="6" customWidth="1"/>
    <col min="8" max="8" width="13" style="6" customWidth="1"/>
    <col min="9" max="9" width="14.7109375" style="6" customWidth="1"/>
    <col min="10" max="10" width="15.85546875" style="6" customWidth="1"/>
    <col min="11" max="11" width="15.42578125" style="6" customWidth="1"/>
    <col min="12" max="12" width="15" style="6" bestFit="1" customWidth="1"/>
    <col min="13" max="13" width="9.42578125" style="6" bestFit="1" customWidth="1"/>
    <col min="14" max="14" width="14.140625" style="6" customWidth="1"/>
    <col min="15" max="15" width="13.85546875" style="6" bestFit="1" customWidth="1"/>
    <col min="16" max="16" width="12" style="6" bestFit="1" customWidth="1"/>
    <col min="17" max="17" width="16.7109375" style="6" bestFit="1" customWidth="1"/>
  </cols>
  <sheetData>
    <row r="2" spans="1:17" s="440" customFormat="1" ht="14.25">
      <c r="A2" s="292" t="s">
        <v>182</v>
      </c>
      <c r="B2" s="439"/>
      <c r="C2" s="439"/>
      <c r="D2" s="439"/>
      <c r="E2" s="439"/>
      <c r="F2" s="439"/>
      <c r="G2" s="439"/>
      <c r="H2" s="439"/>
      <c r="I2" s="439"/>
      <c r="J2" s="439"/>
      <c r="K2" s="439"/>
      <c r="L2" s="439"/>
      <c r="M2" s="439"/>
      <c r="N2" s="439"/>
      <c r="O2" s="439"/>
      <c r="P2" s="439"/>
      <c r="Q2" s="439"/>
    </row>
    <row r="4" spans="1:17" ht="13.5" thickBot="1">
      <c r="B4" s="423" t="s">
        <v>383</v>
      </c>
    </row>
    <row r="5" spans="1:17" ht="25.5" customHeight="1">
      <c r="A5" s="862" t="s">
        <v>58</v>
      </c>
      <c r="B5" s="874" t="s">
        <v>183</v>
      </c>
      <c r="C5" s="876" t="s">
        <v>184</v>
      </c>
      <c r="D5" s="862" t="s">
        <v>59</v>
      </c>
      <c r="E5" s="864" t="s">
        <v>60</v>
      </c>
      <c r="F5" s="358" t="s">
        <v>10</v>
      </c>
      <c r="G5" s="866" t="s">
        <v>61</v>
      </c>
      <c r="H5" s="869" t="s">
        <v>62</v>
      </c>
      <c r="I5" s="870"/>
      <c r="J5" s="870"/>
      <c r="K5" s="870"/>
      <c r="L5" s="870"/>
      <c r="M5" s="870"/>
      <c r="N5" s="870"/>
      <c r="O5" s="870"/>
      <c r="P5" s="870"/>
      <c r="Q5" s="871"/>
    </row>
    <row r="6" spans="1:17" ht="14.25">
      <c r="A6" s="863"/>
      <c r="B6" s="875"/>
      <c r="C6" s="877"/>
      <c r="D6" s="863"/>
      <c r="E6" s="865"/>
      <c r="F6" s="872" t="s">
        <v>63</v>
      </c>
      <c r="G6" s="867"/>
      <c r="H6" s="359">
        <v>230</v>
      </c>
      <c r="I6" s="125">
        <v>231</v>
      </c>
      <c r="J6" s="125">
        <v>600</v>
      </c>
      <c r="K6" s="125">
        <v>601</v>
      </c>
      <c r="L6" s="125">
        <v>602</v>
      </c>
      <c r="M6" s="125">
        <v>603</v>
      </c>
      <c r="N6" s="125">
        <v>604</v>
      </c>
      <c r="O6" s="125">
        <v>605</v>
      </c>
      <c r="P6" s="125">
        <v>606</v>
      </c>
      <c r="Q6" s="316" t="s">
        <v>64</v>
      </c>
    </row>
    <row r="7" spans="1:17" ht="85.5">
      <c r="A7" s="863"/>
      <c r="B7" s="875"/>
      <c r="C7" s="877"/>
      <c r="D7" s="863"/>
      <c r="E7" s="865"/>
      <c r="F7" s="873"/>
      <c r="G7" s="868"/>
      <c r="H7" s="360" t="s">
        <v>65</v>
      </c>
      <c r="I7" s="361" t="s">
        <v>66</v>
      </c>
      <c r="J7" s="362" t="s">
        <v>67</v>
      </c>
      <c r="K7" s="361" t="s">
        <v>68</v>
      </c>
      <c r="L7" s="361" t="s">
        <v>69</v>
      </c>
      <c r="M7" s="361" t="s">
        <v>70</v>
      </c>
      <c r="N7" s="361" t="s">
        <v>185</v>
      </c>
      <c r="O7" s="361" t="s">
        <v>72</v>
      </c>
      <c r="P7" s="361" t="s">
        <v>73</v>
      </c>
      <c r="Q7" s="363" t="s">
        <v>74</v>
      </c>
    </row>
    <row r="8" spans="1:17" ht="30" customHeight="1">
      <c r="A8" s="217">
        <v>87</v>
      </c>
      <c r="B8" s="505" t="s">
        <v>30</v>
      </c>
      <c r="C8" s="289" t="s">
        <v>186</v>
      </c>
      <c r="D8" s="218" t="s">
        <v>75</v>
      </c>
      <c r="E8" s="128" t="s">
        <v>76</v>
      </c>
      <c r="F8" s="2">
        <v>2024</v>
      </c>
      <c r="G8" s="219" t="s">
        <v>77</v>
      </c>
      <c r="H8" s="147">
        <v>0</v>
      </c>
      <c r="I8" s="620">
        <f>'Aneksi nr.1'!E26</f>
        <v>5000</v>
      </c>
      <c r="J8" s="620">
        <f>'Aneksi nr.1'!E17</f>
        <v>29531</v>
      </c>
      <c r="K8" s="620">
        <f>'Aneksi nr.1'!E18</f>
        <v>4839</v>
      </c>
      <c r="L8" s="620">
        <f>'Aneksi nr.1'!E19</f>
        <v>22000</v>
      </c>
      <c r="M8" s="620">
        <v>0</v>
      </c>
      <c r="N8" s="620">
        <f>'Aneksi nr.1'!E21</f>
        <v>2000</v>
      </c>
      <c r="O8" s="620">
        <f>'Aneksi nr.1'!E22</f>
        <v>0</v>
      </c>
      <c r="P8" s="620">
        <f>'Aneksi nr.1'!E23</f>
        <v>0</v>
      </c>
      <c r="Q8" s="618">
        <f>SUM(H8:P8)</f>
        <v>63370</v>
      </c>
    </row>
    <row r="9" spans="1:17" ht="30" customHeight="1">
      <c r="A9" s="217">
        <v>87</v>
      </c>
      <c r="B9" s="505" t="s">
        <v>30</v>
      </c>
      <c r="C9" s="289" t="s">
        <v>186</v>
      </c>
      <c r="D9" s="218" t="s">
        <v>75</v>
      </c>
      <c r="E9" s="128" t="s">
        <v>76</v>
      </c>
      <c r="F9" s="2">
        <v>2024</v>
      </c>
      <c r="G9" s="128" t="s">
        <v>78</v>
      </c>
      <c r="H9" s="147">
        <f>0</f>
        <v>0</v>
      </c>
      <c r="I9" s="620">
        <f>'Aneksi nr.1'!G26</f>
        <v>5000</v>
      </c>
      <c r="J9" s="620">
        <f>'Aneksi nr.1'!G17</f>
        <v>29531</v>
      </c>
      <c r="K9" s="620">
        <f>'Aneksi nr.1'!G18</f>
        <v>4839</v>
      </c>
      <c r="L9" s="620">
        <f>'Aneksi nr.1'!G19</f>
        <v>22000</v>
      </c>
      <c r="M9" s="620">
        <v>0</v>
      </c>
      <c r="N9" s="620">
        <f>'Aneksi nr.1'!G21</f>
        <v>2000</v>
      </c>
      <c r="O9" s="620">
        <f>'Aneksi nr.1'!G22</f>
        <v>0</v>
      </c>
      <c r="P9" s="620">
        <f>'Aneksi nr.1'!G23</f>
        <v>200</v>
      </c>
      <c r="Q9" s="618">
        <f>SUM(H9:P9)</f>
        <v>63570</v>
      </c>
    </row>
    <row r="10" spans="1:17" ht="30" customHeight="1">
      <c r="A10" s="217">
        <v>87</v>
      </c>
      <c r="B10" s="505" t="s">
        <v>30</v>
      </c>
      <c r="C10" s="289" t="s">
        <v>186</v>
      </c>
      <c r="D10" s="218" t="s">
        <v>75</v>
      </c>
      <c r="E10" s="128" t="s">
        <v>76</v>
      </c>
      <c r="F10" s="2">
        <v>2024</v>
      </c>
      <c r="G10" s="128" t="s">
        <v>79</v>
      </c>
      <c r="H10" s="147">
        <v>0</v>
      </c>
      <c r="I10" s="620">
        <f>'Aneksi nr.1'!J26</f>
        <v>0</v>
      </c>
      <c r="J10" s="620">
        <f>'Aneksi nr.1'!J17</f>
        <v>14764</v>
      </c>
      <c r="K10" s="620">
        <f>'Aneksi nr.1'!J18</f>
        <v>2456</v>
      </c>
      <c r="L10" s="620">
        <f>'Aneksi nr.1'!J19</f>
        <v>8649</v>
      </c>
      <c r="M10" s="620">
        <v>0</v>
      </c>
      <c r="N10" s="620">
        <f>'Aneksi nr.1'!J21</f>
        <v>0</v>
      </c>
      <c r="O10" s="620">
        <f>'Aneksi nr.1'!J22</f>
        <v>0</v>
      </c>
      <c r="P10" s="620">
        <f>'Aneksi nr.1'!J23</f>
        <v>22</v>
      </c>
      <c r="Q10" s="619">
        <f>SUM(I10:P10)</f>
        <v>25891</v>
      </c>
    </row>
    <row r="11" spans="1:17" ht="30" customHeight="1">
      <c r="A11" s="217">
        <v>87</v>
      </c>
      <c r="B11" s="505" t="s">
        <v>30</v>
      </c>
      <c r="C11" s="289" t="s">
        <v>186</v>
      </c>
      <c r="D11" s="218" t="s">
        <v>75</v>
      </c>
      <c r="E11" s="128" t="s">
        <v>76</v>
      </c>
      <c r="F11" s="2">
        <v>2024</v>
      </c>
      <c r="G11" s="128" t="s">
        <v>80</v>
      </c>
      <c r="H11" s="147">
        <v>0</v>
      </c>
      <c r="I11" s="612">
        <v>0</v>
      </c>
      <c r="J11" s="146">
        <v>0</v>
      </c>
      <c r="K11" s="146">
        <v>0</v>
      </c>
      <c r="L11" s="146">
        <v>0</v>
      </c>
      <c r="M11" s="146">
        <v>0</v>
      </c>
      <c r="N11" s="146">
        <v>0</v>
      </c>
      <c r="O11" s="146">
        <v>0</v>
      </c>
      <c r="P11" s="146">
        <v>0</v>
      </c>
      <c r="Q11" s="231">
        <f>SUM(I11:P11)</f>
        <v>0</v>
      </c>
    </row>
    <row r="12" spans="1:17" ht="30" hidden="1" customHeight="1">
      <c r="A12" s="217">
        <v>87</v>
      </c>
      <c r="B12" s="505" t="s">
        <v>30</v>
      </c>
      <c r="C12" s="289" t="s">
        <v>186</v>
      </c>
      <c r="D12" s="218" t="s">
        <v>81</v>
      </c>
      <c r="E12" s="128" t="s">
        <v>82</v>
      </c>
      <c r="F12" s="2">
        <v>2024</v>
      </c>
      <c r="G12" s="219" t="s">
        <v>77</v>
      </c>
      <c r="H12" s="147">
        <v>0</v>
      </c>
      <c r="I12" s="146">
        <v>0</v>
      </c>
      <c r="J12" s="146">
        <v>0</v>
      </c>
      <c r="K12" s="146">
        <v>0</v>
      </c>
      <c r="L12" s="146">
        <v>0</v>
      </c>
      <c r="M12" s="146">
        <v>0</v>
      </c>
      <c r="N12" s="146">
        <v>0</v>
      </c>
      <c r="O12" s="146">
        <v>0</v>
      </c>
      <c r="P12" s="146">
        <v>0</v>
      </c>
      <c r="Q12" s="230">
        <f>SUM(I12:P12)</f>
        <v>0</v>
      </c>
    </row>
    <row r="13" spans="1:17" ht="30" hidden="1" customHeight="1">
      <c r="A13" s="217">
        <v>87</v>
      </c>
      <c r="B13" s="505" t="s">
        <v>30</v>
      </c>
      <c r="C13" s="289" t="s">
        <v>186</v>
      </c>
      <c r="D13" s="218" t="s">
        <v>81</v>
      </c>
      <c r="E13" s="128" t="s">
        <v>82</v>
      </c>
      <c r="F13" s="2">
        <v>2024</v>
      </c>
      <c r="G13" s="128" t="s">
        <v>78</v>
      </c>
      <c r="H13" s="147">
        <v>0</v>
      </c>
      <c r="I13" s="146">
        <v>0</v>
      </c>
      <c r="J13" s="146">
        <v>0</v>
      </c>
      <c r="K13" s="146">
        <v>0</v>
      </c>
      <c r="L13" s="146">
        <v>0</v>
      </c>
      <c r="M13" s="146">
        <v>0</v>
      </c>
      <c r="N13" s="146">
        <v>0</v>
      </c>
      <c r="O13" s="146">
        <v>0</v>
      </c>
      <c r="P13" s="146">
        <v>0</v>
      </c>
      <c r="Q13" s="230">
        <f>SUM(I13:P13)</f>
        <v>0</v>
      </c>
    </row>
    <row r="14" spans="1:17" ht="30" hidden="1" customHeight="1">
      <c r="A14" s="217">
        <v>87</v>
      </c>
      <c r="B14" s="505" t="s">
        <v>30</v>
      </c>
      <c r="C14" s="289" t="s">
        <v>186</v>
      </c>
      <c r="D14" s="218" t="s">
        <v>81</v>
      </c>
      <c r="E14" s="128" t="s">
        <v>82</v>
      </c>
      <c r="F14" s="2">
        <v>2024</v>
      </c>
      <c r="G14" s="128" t="s">
        <v>79</v>
      </c>
      <c r="H14" s="147">
        <v>0</v>
      </c>
      <c r="I14" s="146">
        <v>0</v>
      </c>
      <c r="J14" s="146">
        <v>0</v>
      </c>
      <c r="K14" s="146">
        <v>0</v>
      </c>
      <c r="L14" s="146">
        <v>0</v>
      </c>
      <c r="M14" s="146">
        <v>0</v>
      </c>
      <c r="N14" s="146">
        <v>0</v>
      </c>
      <c r="O14" s="146">
        <v>0</v>
      </c>
      <c r="P14" s="146">
        <v>0</v>
      </c>
      <c r="Q14" s="230">
        <f t="shared" ref="Q14:Q19" si="0">SUM(I14:P14)</f>
        <v>0</v>
      </c>
    </row>
    <row r="15" spans="1:17" ht="30" hidden="1" customHeight="1">
      <c r="A15" s="217">
        <v>87</v>
      </c>
      <c r="B15" s="505" t="s">
        <v>30</v>
      </c>
      <c r="C15" s="289" t="s">
        <v>186</v>
      </c>
      <c r="D15" s="218" t="s">
        <v>81</v>
      </c>
      <c r="E15" s="128" t="s">
        <v>82</v>
      </c>
      <c r="F15" s="2">
        <v>2024</v>
      </c>
      <c r="G15" s="128" t="s">
        <v>80</v>
      </c>
      <c r="H15" s="147">
        <v>0</v>
      </c>
      <c r="I15" s="146">
        <v>0</v>
      </c>
      <c r="J15" s="146">
        <v>0</v>
      </c>
      <c r="K15" s="146">
        <v>0</v>
      </c>
      <c r="L15" s="146">
        <v>0</v>
      </c>
      <c r="M15" s="146">
        <v>0</v>
      </c>
      <c r="N15" s="146">
        <v>0</v>
      </c>
      <c r="O15" s="146">
        <v>0</v>
      </c>
      <c r="P15" s="146">
        <v>0</v>
      </c>
      <c r="Q15" s="230">
        <f t="shared" si="0"/>
        <v>0</v>
      </c>
    </row>
    <row r="16" spans="1:17" ht="30" hidden="1" customHeight="1">
      <c r="A16" s="217">
        <v>87</v>
      </c>
      <c r="B16" s="505" t="s">
        <v>30</v>
      </c>
      <c r="C16" s="289" t="s">
        <v>186</v>
      </c>
      <c r="D16" s="218" t="s">
        <v>83</v>
      </c>
      <c r="E16" s="128" t="s">
        <v>84</v>
      </c>
      <c r="F16" s="2">
        <v>2024</v>
      </c>
      <c r="G16" s="219" t="s">
        <v>77</v>
      </c>
      <c r="H16" s="147">
        <v>0</v>
      </c>
      <c r="I16" s="146">
        <v>0</v>
      </c>
      <c r="J16" s="146">
        <v>0</v>
      </c>
      <c r="K16" s="146">
        <v>0</v>
      </c>
      <c r="L16" s="146">
        <v>0</v>
      </c>
      <c r="M16" s="146">
        <v>0</v>
      </c>
      <c r="N16" s="146">
        <v>0</v>
      </c>
      <c r="O16" s="146">
        <v>0</v>
      </c>
      <c r="P16" s="146">
        <v>0</v>
      </c>
      <c r="Q16" s="230">
        <f t="shared" si="0"/>
        <v>0</v>
      </c>
    </row>
    <row r="17" spans="1:17" ht="30" hidden="1" customHeight="1">
      <c r="A17" s="217">
        <v>87</v>
      </c>
      <c r="B17" s="505" t="s">
        <v>30</v>
      </c>
      <c r="C17" s="289" t="s">
        <v>186</v>
      </c>
      <c r="D17" s="218" t="s">
        <v>83</v>
      </c>
      <c r="E17" s="128" t="s">
        <v>84</v>
      </c>
      <c r="F17" s="2">
        <v>2024</v>
      </c>
      <c r="G17" s="128" t="s">
        <v>78</v>
      </c>
      <c r="H17" s="147">
        <v>0</v>
      </c>
      <c r="I17" s="146">
        <v>0</v>
      </c>
      <c r="J17" s="146">
        <v>0</v>
      </c>
      <c r="K17" s="146">
        <v>0</v>
      </c>
      <c r="L17" s="146">
        <v>0</v>
      </c>
      <c r="M17" s="146">
        <v>0</v>
      </c>
      <c r="N17" s="146">
        <v>0</v>
      </c>
      <c r="O17" s="146">
        <v>0</v>
      </c>
      <c r="P17" s="146">
        <v>0</v>
      </c>
      <c r="Q17" s="230">
        <f t="shared" si="0"/>
        <v>0</v>
      </c>
    </row>
    <row r="18" spans="1:17" ht="30" hidden="1" customHeight="1">
      <c r="A18" s="217">
        <v>87</v>
      </c>
      <c r="B18" s="505" t="s">
        <v>30</v>
      </c>
      <c r="C18" s="289" t="s">
        <v>186</v>
      </c>
      <c r="D18" s="218" t="s">
        <v>83</v>
      </c>
      <c r="E18" s="128" t="s">
        <v>84</v>
      </c>
      <c r="F18" s="2">
        <v>2024</v>
      </c>
      <c r="G18" s="128" t="s">
        <v>79</v>
      </c>
      <c r="H18" s="147">
        <v>0</v>
      </c>
      <c r="I18" s="146">
        <v>0</v>
      </c>
      <c r="J18" s="146">
        <v>0</v>
      </c>
      <c r="K18" s="146">
        <v>0</v>
      </c>
      <c r="L18" s="146">
        <v>0</v>
      </c>
      <c r="M18" s="146">
        <v>0</v>
      </c>
      <c r="N18" s="146">
        <v>0</v>
      </c>
      <c r="O18" s="146">
        <v>0</v>
      </c>
      <c r="P18" s="146">
        <v>0</v>
      </c>
      <c r="Q18" s="230">
        <f t="shared" si="0"/>
        <v>0</v>
      </c>
    </row>
    <row r="19" spans="1:17" ht="30" hidden="1" customHeight="1">
      <c r="A19" s="217">
        <v>87</v>
      </c>
      <c r="B19" s="505" t="s">
        <v>30</v>
      </c>
      <c r="C19" s="289" t="s">
        <v>186</v>
      </c>
      <c r="D19" s="218" t="s">
        <v>83</v>
      </c>
      <c r="E19" s="128" t="s">
        <v>84</v>
      </c>
      <c r="F19" s="2">
        <v>2024</v>
      </c>
      <c r="G19" s="128" t="s">
        <v>80</v>
      </c>
      <c r="H19" s="147">
        <v>0</v>
      </c>
      <c r="I19" s="146">
        <v>0</v>
      </c>
      <c r="J19" s="146">
        <v>0</v>
      </c>
      <c r="K19" s="146">
        <v>0</v>
      </c>
      <c r="L19" s="146">
        <v>0</v>
      </c>
      <c r="M19" s="146">
        <v>0</v>
      </c>
      <c r="N19" s="146">
        <v>0</v>
      </c>
      <c r="O19" s="146">
        <v>0</v>
      </c>
      <c r="P19" s="146">
        <v>0</v>
      </c>
      <c r="Q19" s="230">
        <f t="shared" si="0"/>
        <v>0</v>
      </c>
    </row>
    <row r="20" spans="1:17" ht="30" customHeight="1">
      <c r="A20" s="411">
        <v>87</v>
      </c>
      <c r="B20" s="506" t="s">
        <v>30</v>
      </c>
      <c r="C20" s="412" t="s">
        <v>186</v>
      </c>
      <c r="D20" s="307"/>
      <c r="E20" s="307" t="s">
        <v>74</v>
      </c>
      <c r="F20" s="306">
        <v>2024</v>
      </c>
      <c r="G20" s="307" t="s">
        <v>77</v>
      </c>
      <c r="H20" s="413">
        <f t="shared" ref="H20:Q23" si="1">H8+H12+H16</f>
        <v>0</v>
      </c>
      <c r="I20" s="414">
        <f>I8+I12+I16</f>
        <v>5000</v>
      </c>
      <c r="J20" s="414">
        <f t="shared" si="1"/>
        <v>29531</v>
      </c>
      <c r="K20" s="414">
        <f t="shared" si="1"/>
        <v>4839</v>
      </c>
      <c r="L20" s="414">
        <f t="shared" si="1"/>
        <v>22000</v>
      </c>
      <c r="M20" s="308">
        <f t="shared" si="1"/>
        <v>0</v>
      </c>
      <c r="N20" s="308">
        <f t="shared" si="1"/>
        <v>2000</v>
      </c>
      <c r="O20" s="414">
        <f t="shared" si="1"/>
        <v>0</v>
      </c>
      <c r="P20" s="414">
        <f t="shared" si="1"/>
        <v>0</v>
      </c>
      <c r="Q20" s="415">
        <f t="shared" si="1"/>
        <v>63370</v>
      </c>
    </row>
    <row r="21" spans="1:17" ht="30" customHeight="1">
      <c r="A21" s="411">
        <v>87</v>
      </c>
      <c r="B21" s="506" t="s">
        <v>30</v>
      </c>
      <c r="C21" s="412" t="s">
        <v>186</v>
      </c>
      <c r="D21" s="307"/>
      <c r="E21" s="307" t="s">
        <v>74</v>
      </c>
      <c r="F21" s="306">
        <v>2024</v>
      </c>
      <c r="G21" s="307" t="s">
        <v>78</v>
      </c>
      <c r="H21" s="413">
        <f t="shared" si="1"/>
        <v>0</v>
      </c>
      <c r="I21" s="414">
        <f t="shared" si="1"/>
        <v>5000</v>
      </c>
      <c r="J21" s="414">
        <f>J9+J17+J13</f>
        <v>29531</v>
      </c>
      <c r="K21" s="414">
        <f>K9+K17+K13</f>
        <v>4839</v>
      </c>
      <c r="L21" s="414">
        <f t="shared" si="1"/>
        <v>22000</v>
      </c>
      <c r="M21" s="308">
        <f t="shared" si="1"/>
        <v>0</v>
      </c>
      <c r="N21" s="308">
        <f t="shared" si="1"/>
        <v>2000</v>
      </c>
      <c r="O21" s="414">
        <f t="shared" si="1"/>
        <v>0</v>
      </c>
      <c r="P21" s="414">
        <f t="shared" si="1"/>
        <v>200</v>
      </c>
      <c r="Q21" s="415">
        <f t="shared" si="1"/>
        <v>63570</v>
      </c>
    </row>
    <row r="22" spans="1:17" ht="30" customHeight="1">
      <c r="A22" s="411">
        <v>87</v>
      </c>
      <c r="B22" s="506" t="s">
        <v>30</v>
      </c>
      <c r="C22" s="412" t="s">
        <v>186</v>
      </c>
      <c r="D22" s="307"/>
      <c r="E22" s="307" t="s">
        <v>74</v>
      </c>
      <c r="F22" s="306">
        <v>2024</v>
      </c>
      <c r="G22" s="307" t="s">
        <v>79</v>
      </c>
      <c r="H22" s="413">
        <f t="shared" si="1"/>
        <v>0</v>
      </c>
      <c r="I22" s="414">
        <f t="shared" si="1"/>
        <v>0</v>
      </c>
      <c r="J22" s="414">
        <f>J10+J14+J18</f>
        <v>14764</v>
      </c>
      <c r="K22" s="414">
        <f>K10+K14+K18</f>
        <v>2456</v>
      </c>
      <c r="L22" s="414">
        <f>L10+L14+L18</f>
        <v>8649</v>
      </c>
      <c r="M22" s="308">
        <f>M10+M14+M18</f>
        <v>0</v>
      </c>
      <c r="N22" s="308">
        <f>N10+N14+N18</f>
        <v>0</v>
      </c>
      <c r="O22" s="414">
        <f>O10+O14+O17</f>
        <v>0</v>
      </c>
      <c r="P22" s="414">
        <f>P10+P14+P18</f>
        <v>22</v>
      </c>
      <c r="Q22" s="415">
        <f>Q10+Q14+Q18</f>
        <v>25891</v>
      </c>
    </row>
    <row r="23" spans="1:17" ht="30" customHeight="1">
      <c r="A23" s="411">
        <v>87</v>
      </c>
      <c r="B23" s="506" t="s">
        <v>30</v>
      </c>
      <c r="C23" s="412" t="s">
        <v>186</v>
      </c>
      <c r="D23" s="307"/>
      <c r="E23" s="307" t="s">
        <v>74</v>
      </c>
      <c r="F23" s="306">
        <v>2024</v>
      </c>
      <c r="G23" s="307" t="s">
        <v>80</v>
      </c>
      <c r="H23" s="413">
        <f t="shared" si="1"/>
        <v>0</v>
      </c>
      <c r="I23" s="414">
        <f t="shared" si="1"/>
        <v>0</v>
      </c>
      <c r="J23" s="414">
        <f>J11+J15+J19</f>
        <v>0</v>
      </c>
      <c r="K23" s="414">
        <f>K11+K15+K19</f>
        <v>0</v>
      </c>
      <c r="L23" s="414">
        <f>L11+L15+L19</f>
        <v>0</v>
      </c>
      <c r="M23" s="308">
        <f>M10+M15+M19</f>
        <v>0</v>
      </c>
      <c r="N23" s="308">
        <f>N11+N15+N19</f>
        <v>0</v>
      </c>
      <c r="O23" s="414">
        <f>O11+O15+O19</f>
        <v>0</v>
      </c>
      <c r="P23" s="414">
        <f>P11+P15+P19</f>
        <v>0</v>
      </c>
      <c r="Q23" s="415">
        <f>SUM(H23:P23)</f>
        <v>0</v>
      </c>
    </row>
    <row r="24" spans="1:17" ht="30" customHeight="1">
      <c r="A24" s="416">
        <v>87</v>
      </c>
      <c r="B24" s="506" t="s">
        <v>30</v>
      </c>
      <c r="C24" s="412" t="s">
        <v>186</v>
      </c>
      <c r="D24" s="307"/>
      <c r="E24" s="307" t="s">
        <v>85</v>
      </c>
      <c r="F24" s="306">
        <v>2024</v>
      </c>
      <c r="G24" s="307"/>
      <c r="H24" s="417"/>
      <c r="I24" s="414">
        <f>I21-I22</f>
        <v>5000</v>
      </c>
      <c r="J24" s="414">
        <f t="shared" ref="J24:P24" si="2">J21-J22</f>
        <v>14767</v>
      </c>
      <c r="K24" s="414">
        <f t="shared" si="2"/>
        <v>2383</v>
      </c>
      <c r="L24" s="414">
        <f t="shared" si="2"/>
        <v>13351</v>
      </c>
      <c r="M24" s="414">
        <f t="shared" si="2"/>
        <v>0</v>
      </c>
      <c r="N24" s="414">
        <f t="shared" si="2"/>
        <v>2000</v>
      </c>
      <c r="O24" s="414">
        <f t="shared" si="2"/>
        <v>0</v>
      </c>
      <c r="P24" s="414">
        <f t="shared" si="2"/>
        <v>178</v>
      </c>
      <c r="Q24" s="415">
        <f>Q21-Q22</f>
        <v>37679</v>
      </c>
    </row>
    <row r="25" spans="1:17" ht="30" customHeight="1">
      <c r="A25" s="416">
        <v>87</v>
      </c>
      <c r="B25" s="506" t="s">
        <v>30</v>
      </c>
      <c r="C25" s="412" t="s">
        <v>186</v>
      </c>
      <c r="D25" s="307"/>
      <c r="E25" s="307" t="s">
        <v>86</v>
      </c>
      <c r="F25" s="306">
        <v>2024</v>
      </c>
      <c r="G25" s="307"/>
      <c r="H25" s="413"/>
      <c r="I25" s="719">
        <f>I22/I21</f>
        <v>0</v>
      </c>
      <c r="J25" s="719">
        <f>J22/J21</f>
        <v>0.49994920591920355</v>
      </c>
      <c r="K25" s="719">
        <f t="shared" ref="K25:O25" si="3">K22/K21</f>
        <v>0.5075428807604877</v>
      </c>
      <c r="L25" s="719">
        <f>L22/L21</f>
        <v>0.39313636363636362</v>
      </c>
      <c r="M25" s="719" t="e">
        <f t="shared" ref="M25:N25" si="4">M22/M21</f>
        <v>#DIV/0!</v>
      </c>
      <c r="N25" s="719">
        <f t="shared" si="4"/>
        <v>0</v>
      </c>
      <c r="O25" s="719" t="e">
        <f t="shared" si="3"/>
        <v>#DIV/0!</v>
      </c>
      <c r="P25" s="719">
        <f>P22/P21</f>
        <v>0.11</v>
      </c>
      <c r="Q25" s="719">
        <f>Q22/Q21</f>
        <v>0.40728330973729748</v>
      </c>
    </row>
    <row r="26" spans="1:17" ht="30" customHeight="1" thickBot="1">
      <c r="A26" s="226">
        <v>87</v>
      </c>
      <c r="B26" s="507" t="s">
        <v>30</v>
      </c>
      <c r="C26" s="290" t="s">
        <v>186</v>
      </c>
      <c r="D26" s="227" t="s">
        <v>87</v>
      </c>
      <c r="E26" s="228" t="s">
        <v>88</v>
      </c>
      <c r="F26" s="229">
        <v>2024</v>
      </c>
      <c r="G26" s="228" t="s">
        <v>79</v>
      </c>
      <c r="H26" s="238">
        <v>0</v>
      </c>
      <c r="I26" s="239">
        <v>0</v>
      </c>
      <c r="J26" s="239">
        <v>0</v>
      </c>
      <c r="K26" s="239">
        <v>0</v>
      </c>
      <c r="L26" s="239">
        <v>0</v>
      </c>
      <c r="M26" s="239">
        <v>0</v>
      </c>
      <c r="N26" s="239">
        <v>303</v>
      </c>
      <c r="O26" s="239">
        <v>0</v>
      </c>
      <c r="P26" s="239">
        <v>0</v>
      </c>
      <c r="Q26" s="240">
        <f>SUM(H26:P26)</f>
        <v>303</v>
      </c>
    </row>
  </sheetData>
  <mergeCells count="8">
    <mergeCell ref="A5:A7"/>
    <mergeCell ref="D5:D7"/>
    <mergeCell ref="E5:E7"/>
    <mergeCell ref="G5:G7"/>
    <mergeCell ref="H5:Q5"/>
    <mergeCell ref="F6:F7"/>
    <mergeCell ref="B5:B7"/>
    <mergeCell ref="C5:C7"/>
  </mergeCells>
  <phoneticPr fontId="103" type="noConversion"/>
  <pageMargins left="0.7" right="0.7" top="0.75" bottom="0.75" header="0.3" footer="0.3"/>
  <pageSetup scale="20" fitToHeight="0" orientation="landscape" r:id="rId1"/>
  <ignoredErrors>
    <ignoredError sqref="D10:E10 D12:E19 D26:E26 D22:E25 D20:E20 J20:P20 D11:E11 J11:Q11 D8:E8 G8:K8 D9:E9 G9:K9 G10:K10 G12:P19 G11 M8 O8 O9:Q9 M9 M10 O10:Q10 G20:H20 D21:E21 G21:I21 G22:I25 G26:M26 Q8 O26:P26" numberStoredAsText="1"/>
    <ignoredError sqref="Q12:Q20 Q26" numberStoredAsText="1" formulaRange="1"/>
    <ignoredError sqref="J21:P24 K25 O25" numberStoredAsText="1" formula="1"/>
    <ignoredError sqref="Q21:Q23" numberStoredAsText="1"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36"/>
  <sheetViews>
    <sheetView topLeftCell="A7" zoomScale="95" zoomScaleNormal="95" zoomScalePageLayoutView="95" workbookViewId="0">
      <pane ySplit="2" topLeftCell="A9" activePane="bottomLeft" state="frozen"/>
      <selection activeCell="A7" sqref="A7"/>
      <selection pane="bottomLeft" activeCell="D10" sqref="D10"/>
    </sheetView>
  </sheetViews>
  <sheetFormatPr defaultColWidth="9.140625" defaultRowHeight="12.75"/>
  <cols>
    <col min="1" max="1" width="12.7109375" style="46" customWidth="1"/>
    <col min="2" max="2" width="58.28515625" style="46" customWidth="1"/>
    <col min="3" max="3" width="16.42578125" style="47" customWidth="1"/>
    <col min="4" max="4" width="47.42578125" style="47" customWidth="1"/>
    <col min="5" max="5" width="12.7109375" style="46" customWidth="1"/>
    <col min="6" max="7" width="12.28515625" style="46" customWidth="1"/>
    <col min="8" max="8" width="12" style="46" customWidth="1"/>
    <col min="9" max="9" width="12.85546875" style="46" customWidth="1"/>
    <col min="10" max="10" width="58.42578125" style="45" customWidth="1"/>
    <col min="11" max="16384" width="9.140625" style="47"/>
  </cols>
  <sheetData>
    <row r="2" spans="1:10" s="41" customFormat="1" ht="15.75">
      <c r="A2" s="38" t="s">
        <v>187</v>
      </c>
      <c r="B2" s="39"/>
      <c r="C2" s="40"/>
      <c r="E2" s="39"/>
      <c r="F2" s="39"/>
      <c r="G2" s="39"/>
      <c r="H2" s="39"/>
      <c r="I2" s="39"/>
      <c r="J2" s="40"/>
    </row>
    <row r="3" spans="1:10" s="45" customFormat="1" ht="18.75" customHeight="1">
      <c r="A3" s="42" t="s">
        <v>188</v>
      </c>
      <c r="B3" s="43"/>
      <c r="C3" s="44"/>
      <c r="E3" s="43"/>
      <c r="F3" s="43"/>
      <c r="G3" s="43"/>
      <c r="H3" s="43"/>
      <c r="I3" s="43"/>
    </row>
    <row r="4" spans="1:10" ht="13.5" thickBot="1"/>
    <row r="5" spans="1:10" s="52" customFormat="1" ht="45" customHeight="1" thickBot="1">
      <c r="A5" s="48" t="s">
        <v>116</v>
      </c>
      <c r="B5" s="49" t="s">
        <v>117</v>
      </c>
      <c r="C5" s="50" t="s">
        <v>189</v>
      </c>
      <c r="D5" s="878" t="s">
        <v>190</v>
      </c>
      <c r="E5" s="878"/>
      <c r="F5" s="878"/>
      <c r="G5" s="878"/>
      <c r="H5" s="878"/>
      <c r="I5" s="878"/>
      <c r="J5" s="51" t="s">
        <v>191</v>
      </c>
    </row>
    <row r="6" spans="1:10" s="52" customFormat="1" ht="64.5" customHeight="1">
      <c r="A6" s="53" t="s">
        <v>192</v>
      </c>
      <c r="B6" s="54" t="s">
        <v>193</v>
      </c>
      <c r="C6" s="55"/>
      <c r="D6" s="56"/>
      <c r="E6" s="56"/>
      <c r="F6" s="56"/>
      <c r="G6" s="56"/>
      <c r="H6" s="56"/>
      <c r="I6" s="56"/>
      <c r="J6" s="57"/>
    </row>
    <row r="7" spans="1:10" s="52" customFormat="1" ht="18.75" customHeight="1">
      <c r="A7" s="58"/>
      <c r="B7" s="59"/>
      <c r="C7" s="59"/>
      <c r="D7" s="879" t="s">
        <v>194</v>
      </c>
      <c r="E7" s="879"/>
      <c r="F7" s="879"/>
      <c r="G7" s="879"/>
      <c r="H7" s="879"/>
      <c r="I7" s="879"/>
      <c r="J7" s="82" t="s">
        <v>195</v>
      </c>
    </row>
    <row r="8" spans="1:10" s="52" customFormat="1" ht="63.75">
      <c r="A8" s="879" t="s">
        <v>196</v>
      </c>
      <c r="B8" s="879"/>
      <c r="C8" s="60" t="s">
        <v>197</v>
      </c>
      <c r="D8" s="60" t="s">
        <v>198</v>
      </c>
      <c r="E8" s="60" t="s">
        <v>199</v>
      </c>
      <c r="F8" s="60" t="s">
        <v>200</v>
      </c>
      <c r="G8" s="60" t="s">
        <v>201</v>
      </c>
      <c r="H8" s="60" t="s">
        <v>202</v>
      </c>
      <c r="I8" s="60" t="s">
        <v>203</v>
      </c>
      <c r="J8" s="81"/>
    </row>
    <row r="9" spans="1:10" s="52" customFormat="1" ht="45" customHeight="1">
      <c r="A9" s="75" t="s">
        <v>204</v>
      </c>
      <c r="B9" s="87" t="s">
        <v>205</v>
      </c>
      <c r="C9" s="61"/>
      <c r="D9" s="59"/>
      <c r="E9" s="59"/>
      <c r="F9" s="59"/>
      <c r="G9" s="59"/>
      <c r="H9" s="59"/>
      <c r="I9" s="62"/>
      <c r="J9" s="76"/>
    </row>
    <row r="10" spans="1:10" s="52" customFormat="1" ht="70.5" customHeight="1">
      <c r="A10" s="75"/>
      <c r="B10" s="59"/>
      <c r="C10" s="63" t="s">
        <v>206</v>
      </c>
      <c r="D10" s="64" t="s">
        <v>207</v>
      </c>
      <c r="E10" s="64">
        <v>450</v>
      </c>
      <c r="F10" s="85">
        <v>450</v>
      </c>
      <c r="G10" s="85">
        <v>450</v>
      </c>
      <c r="H10" s="85">
        <v>450</v>
      </c>
      <c r="I10" s="65">
        <f>H10/G10</f>
        <v>1</v>
      </c>
      <c r="J10" s="1"/>
    </row>
    <row r="11" spans="1:10" s="52" customFormat="1" ht="69" customHeight="1">
      <c r="A11" s="75" t="s">
        <v>208</v>
      </c>
      <c r="B11" s="66" t="s">
        <v>209</v>
      </c>
      <c r="C11" s="59"/>
      <c r="D11" s="59"/>
      <c r="E11" s="59"/>
      <c r="F11" s="86"/>
      <c r="G11" s="86"/>
      <c r="H11" s="86"/>
      <c r="I11" s="67"/>
      <c r="J11" s="76"/>
    </row>
    <row r="12" spans="1:10" s="52" customFormat="1" ht="31.5" customHeight="1">
      <c r="A12" s="75"/>
      <c r="B12" s="59"/>
      <c r="C12" s="64" t="s">
        <v>210</v>
      </c>
      <c r="D12" s="64" t="s">
        <v>211</v>
      </c>
      <c r="E12" s="64">
        <v>1</v>
      </c>
      <c r="F12" s="85">
        <v>1</v>
      </c>
      <c r="G12" s="85">
        <v>1</v>
      </c>
      <c r="H12" s="85">
        <v>1</v>
      </c>
      <c r="I12" s="65">
        <f>H12/G12</f>
        <v>1</v>
      </c>
      <c r="J12" s="76"/>
    </row>
    <row r="13" spans="1:10" s="52" customFormat="1" ht="40.5" customHeight="1">
      <c r="A13" s="75"/>
      <c r="B13" s="59"/>
      <c r="C13" s="64" t="s">
        <v>212</v>
      </c>
      <c r="D13" s="64" t="s">
        <v>213</v>
      </c>
      <c r="E13" s="64">
        <v>15</v>
      </c>
      <c r="F13" s="85"/>
      <c r="G13" s="85">
        <v>15</v>
      </c>
      <c r="H13" s="85">
        <v>15</v>
      </c>
      <c r="I13" s="65">
        <f>H13/G13</f>
        <v>1</v>
      </c>
      <c r="J13" s="1"/>
    </row>
    <row r="14" spans="1:10" s="52" customFormat="1" ht="84.75" customHeight="1">
      <c r="A14" s="75"/>
      <c r="B14" s="59"/>
      <c r="C14" s="64" t="s">
        <v>214</v>
      </c>
      <c r="D14" s="64" t="s">
        <v>215</v>
      </c>
      <c r="E14" s="64">
        <v>0</v>
      </c>
      <c r="F14" s="85"/>
      <c r="G14" s="85">
        <v>1</v>
      </c>
      <c r="H14" s="85">
        <v>0</v>
      </c>
      <c r="I14" s="65">
        <f>H14/G14</f>
        <v>0</v>
      </c>
      <c r="J14" s="1" t="s">
        <v>216</v>
      </c>
    </row>
    <row r="15" spans="1:10" s="52" customFormat="1" ht="76.5" customHeight="1">
      <c r="A15" s="75"/>
      <c r="B15" s="59"/>
      <c r="C15" s="64" t="s">
        <v>217</v>
      </c>
      <c r="D15" s="64" t="s">
        <v>218</v>
      </c>
      <c r="E15" s="64">
        <v>0</v>
      </c>
      <c r="F15" s="85"/>
      <c r="G15" s="85">
        <v>2</v>
      </c>
      <c r="H15" s="85">
        <v>0</v>
      </c>
      <c r="I15" s="65">
        <f>H15/G15</f>
        <v>0</v>
      </c>
      <c r="J15" s="1" t="s">
        <v>219</v>
      </c>
    </row>
    <row r="16" spans="1:10" s="52" customFormat="1" ht="83.25" customHeight="1">
      <c r="A16" s="75" t="s">
        <v>220</v>
      </c>
      <c r="B16" s="66" t="s">
        <v>221</v>
      </c>
      <c r="C16" s="59"/>
      <c r="D16" s="59"/>
      <c r="E16" s="59"/>
      <c r="F16" s="86"/>
      <c r="G16" s="86"/>
      <c r="H16" s="86"/>
      <c r="I16" s="62"/>
      <c r="J16" s="76"/>
    </row>
    <row r="17" spans="1:10" s="52" customFormat="1" ht="42" customHeight="1">
      <c r="A17" s="75"/>
      <c r="B17" s="59"/>
      <c r="C17" s="64" t="s">
        <v>222</v>
      </c>
      <c r="D17" s="64" t="s">
        <v>223</v>
      </c>
      <c r="E17" s="64">
        <v>10</v>
      </c>
      <c r="F17" s="83">
        <v>16</v>
      </c>
      <c r="G17" s="83">
        <v>16</v>
      </c>
      <c r="H17" s="83">
        <v>10</v>
      </c>
      <c r="I17" s="65">
        <f>H17/G17</f>
        <v>0.625</v>
      </c>
      <c r="J17" s="1" t="s">
        <v>224</v>
      </c>
    </row>
    <row r="18" spans="1:10" s="52" customFormat="1" ht="39" customHeight="1">
      <c r="A18" s="75"/>
      <c r="B18" s="59"/>
      <c r="C18" s="64" t="s">
        <v>225</v>
      </c>
      <c r="D18" s="64" t="s">
        <v>226</v>
      </c>
      <c r="E18" s="64">
        <v>0</v>
      </c>
      <c r="F18" s="83">
        <v>2</v>
      </c>
      <c r="G18" s="83">
        <v>1</v>
      </c>
      <c r="H18" s="83">
        <v>0</v>
      </c>
      <c r="I18" s="65">
        <f>H18/G18</f>
        <v>0</v>
      </c>
      <c r="J18" s="1" t="s">
        <v>224</v>
      </c>
    </row>
    <row r="19" spans="1:10" s="52" customFormat="1" ht="102" customHeight="1">
      <c r="A19" s="75" t="s">
        <v>227</v>
      </c>
      <c r="B19" s="66" t="s">
        <v>228</v>
      </c>
      <c r="C19" s="59"/>
      <c r="D19" s="59"/>
      <c r="E19" s="59"/>
      <c r="F19" s="86"/>
      <c r="G19" s="86"/>
      <c r="H19" s="86"/>
      <c r="I19" s="62"/>
      <c r="J19" s="76"/>
    </row>
    <row r="20" spans="1:10" s="52" customFormat="1" ht="73.5" customHeight="1">
      <c r="A20" s="75"/>
      <c r="B20" s="59"/>
      <c r="C20" s="64" t="s">
        <v>229</v>
      </c>
      <c r="D20" s="64" t="s">
        <v>230</v>
      </c>
      <c r="E20" s="64">
        <v>0</v>
      </c>
      <c r="F20" s="83">
        <v>400</v>
      </c>
      <c r="G20" s="83">
        <v>400</v>
      </c>
      <c r="H20" s="83">
        <v>0</v>
      </c>
      <c r="I20" s="65">
        <f>H20/G20</f>
        <v>0</v>
      </c>
      <c r="J20" s="76"/>
    </row>
    <row r="21" spans="1:10" s="52" customFormat="1" ht="86.25" customHeight="1">
      <c r="A21" s="75"/>
      <c r="B21" s="59"/>
      <c r="C21" s="64" t="s">
        <v>231</v>
      </c>
      <c r="D21" s="64" t="s">
        <v>232</v>
      </c>
      <c r="E21" s="64">
        <v>7</v>
      </c>
      <c r="F21" s="83">
        <v>7</v>
      </c>
      <c r="G21" s="83">
        <v>7</v>
      </c>
      <c r="H21" s="83">
        <v>0</v>
      </c>
      <c r="I21" s="65">
        <f>H21/G21</f>
        <v>0</v>
      </c>
      <c r="J21" s="76"/>
    </row>
    <row r="22" spans="1:10" s="52" customFormat="1" ht="49.5" customHeight="1">
      <c r="A22" s="77"/>
      <c r="B22" s="78"/>
      <c r="C22" s="79" t="s">
        <v>233</v>
      </c>
      <c r="D22" s="79" t="s">
        <v>234</v>
      </c>
      <c r="E22" s="79">
        <v>26</v>
      </c>
      <c r="F22" s="83">
        <v>0</v>
      </c>
      <c r="G22" s="84">
        <v>0</v>
      </c>
      <c r="H22" s="84">
        <v>0</v>
      </c>
      <c r="I22" s="65" t="e">
        <f>H22/G22</f>
        <v>#DIV/0!</v>
      </c>
      <c r="J22" s="80"/>
    </row>
    <row r="23" spans="1:10" s="52" customFormat="1" ht="49.5" customHeight="1">
      <c r="A23" s="77"/>
      <c r="B23" s="78"/>
      <c r="C23" s="79" t="s">
        <v>235</v>
      </c>
      <c r="D23" s="79" t="s">
        <v>236</v>
      </c>
      <c r="E23" s="79">
        <v>3</v>
      </c>
      <c r="F23" s="83">
        <v>0</v>
      </c>
      <c r="G23" s="84">
        <v>0</v>
      </c>
      <c r="H23" s="84">
        <v>0</v>
      </c>
      <c r="I23" s="65" t="e">
        <f>H23/G23</f>
        <v>#DIV/0!</v>
      </c>
      <c r="J23" s="80"/>
    </row>
    <row r="25" spans="1:10" s="45" customFormat="1" ht="12.75" customHeight="1">
      <c r="A25" s="68" t="s">
        <v>237</v>
      </c>
      <c r="C25" s="69"/>
      <c r="E25" s="43"/>
      <c r="F25" s="43"/>
      <c r="G25" s="43"/>
      <c r="H25" s="43"/>
      <c r="I25" s="43"/>
    </row>
    <row r="26" spans="1:10" s="45" customFormat="1" ht="12.75" customHeight="1">
      <c r="A26" s="68" t="s">
        <v>238</v>
      </c>
      <c r="C26" s="69"/>
      <c r="E26" s="43"/>
      <c r="F26" s="43"/>
      <c r="G26" s="43"/>
      <c r="H26" s="43"/>
      <c r="I26" s="43"/>
    </row>
    <row r="27" spans="1:10" s="45" customFormat="1" ht="12.75" customHeight="1">
      <c r="A27" s="68" t="s">
        <v>239</v>
      </c>
      <c r="C27" s="69"/>
      <c r="E27" s="43"/>
      <c r="F27" s="43"/>
      <c r="G27" s="43"/>
      <c r="H27" s="43"/>
      <c r="I27" s="43"/>
    </row>
    <row r="28" spans="1:10" s="45" customFormat="1" ht="12.75" customHeight="1">
      <c r="A28" s="68" t="s">
        <v>240</v>
      </c>
      <c r="C28" s="69"/>
      <c r="E28" s="43"/>
      <c r="F28" s="43"/>
      <c r="G28" s="43"/>
      <c r="H28" s="43"/>
      <c r="I28" s="43"/>
    </row>
    <row r="29" spans="1:10" ht="12.75" customHeight="1"/>
    <row r="30" spans="1:10" ht="12.75" customHeight="1"/>
    <row r="34" spans="1:12" s="73" customFormat="1" ht="28.5" customHeight="1">
      <c r="A34" s="880"/>
      <c r="B34" s="881" t="s">
        <v>241</v>
      </c>
      <c r="C34" s="70" t="s">
        <v>52</v>
      </c>
      <c r="D34" s="884" t="s">
        <v>242</v>
      </c>
      <c r="E34" s="885"/>
      <c r="F34" s="881" t="s">
        <v>53</v>
      </c>
      <c r="G34" s="886"/>
      <c r="H34" s="887"/>
      <c r="I34" s="70" t="s">
        <v>52</v>
      </c>
      <c r="J34" s="71" t="s">
        <v>243</v>
      </c>
      <c r="K34" s="72"/>
      <c r="L34" s="72"/>
    </row>
    <row r="35" spans="1:12" s="73" customFormat="1" ht="28.5" customHeight="1">
      <c r="A35" s="880"/>
      <c r="B35" s="882"/>
      <c r="C35" s="70" t="s">
        <v>55</v>
      </c>
      <c r="D35" s="891"/>
      <c r="E35" s="892"/>
      <c r="F35" s="882"/>
      <c r="G35" s="888"/>
      <c r="H35" s="880"/>
      <c r="I35" s="70" t="s">
        <v>55</v>
      </c>
      <c r="J35" s="74"/>
      <c r="K35" s="72"/>
      <c r="L35" s="72"/>
    </row>
    <row r="36" spans="1:12" s="73" customFormat="1" ht="28.5" customHeight="1">
      <c r="A36" s="880"/>
      <c r="B36" s="883"/>
      <c r="C36" s="70" t="s">
        <v>56</v>
      </c>
      <c r="D36" s="884" t="s">
        <v>244</v>
      </c>
      <c r="E36" s="885"/>
      <c r="F36" s="883"/>
      <c r="G36" s="889"/>
      <c r="H36" s="890"/>
      <c r="I36" s="70" t="s">
        <v>56</v>
      </c>
      <c r="J36" s="71" t="s">
        <v>244</v>
      </c>
      <c r="K36" s="72"/>
      <c r="L36" s="72"/>
    </row>
  </sheetData>
  <mergeCells count="9">
    <mergeCell ref="D5:I5"/>
    <mergeCell ref="D7:I7"/>
    <mergeCell ref="A8:B8"/>
    <mergeCell ref="A34:A36"/>
    <mergeCell ref="B34:B36"/>
    <mergeCell ref="D34:E34"/>
    <mergeCell ref="F34:H36"/>
    <mergeCell ref="D35:E35"/>
    <mergeCell ref="D36:E36"/>
  </mergeCells>
  <printOptions horizontalCentered="1" verticalCentered="1"/>
  <pageMargins left="0.25" right="0.25" top="0.75" bottom="0.75" header="0.3" footer="0.3"/>
  <pageSetup paperSize="9" scale="35"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S16"/>
  <sheetViews>
    <sheetView workbookViewId="0">
      <selection activeCell="A15" sqref="A15:XFD20"/>
    </sheetView>
  </sheetViews>
  <sheetFormatPr defaultRowHeight="12.75"/>
  <cols>
    <col min="1" max="1" width="13.42578125" customWidth="1"/>
    <col min="2" max="2" width="38.140625" customWidth="1"/>
    <col min="3" max="3" width="13.5703125" customWidth="1"/>
    <col min="4" max="4" width="14.5703125" customWidth="1"/>
    <col min="5" max="5" width="15.7109375" customWidth="1"/>
    <col min="6" max="6" width="12.28515625" customWidth="1"/>
    <col min="7" max="7" width="13" customWidth="1"/>
    <col min="8" max="8" width="12.85546875" customWidth="1"/>
    <col min="9" max="9" width="13.28515625" customWidth="1"/>
    <col min="10" max="10" width="15.28515625" customWidth="1"/>
    <col min="11" max="11" width="12.140625" customWidth="1"/>
    <col min="12" max="12" width="12.5703125" customWidth="1"/>
    <col min="13" max="13" width="11.85546875" customWidth="1"/>
    <col min="14" max="14" width="14.140625" customWidth="1"/>
    <col min="15" max="15" width="11.85546875" customWidth="1"/>
    <col min="18" max="18" width="10.7109375" customWidth="1"/>
    <col min="19" max="19" width="6.140625" customWidth="1"/>
    <col min="20" max="20" width="3.85546875" customWidth="1"/>
  </cols>
  <sheetData>
    <row r="1" spans="1:19">
      <c r="A1" s="6"/>
      <c r="B1" s="6"/>
      <c r="C1" s="6"/>
      <c r="D1" s="6"/>
      <c r="E1" s="6"/>
      <c r="F1" s="6"/>
      <c r="G1" s="6"/>
      <c r="H1" s="6"/>
      <c r="I1" s="6"/>
      <c r="J1" s="6"/>
      <c r="K1" s="6"/>
      <c r="L1" s="6"/>
      <c r="M1" s="7"/>
      <c r="N1" s="6"/>
      <c r="O1" s="6"/>
      <c r="P1" s="6"/>
      <c r="Q1" s="6"/>
      <c r="R1" s="6"/>
      <c r="S1" s="6"/>
    </row>
    <row r="2" spans="1:19" ht="15.75">
      <c r="A2" s="419" t="s">
        <v>245</v>
      </c>
      <c r="B2" s="3"/>
      <c r="C2" s="3"/>
      <c r="D2" s="3"/>
      <c r="E2" s="3"/>
      <c r="F2" s="3"/>
      <c r="G2" s="3"/>
      <c r="H2" s="3"/>
      <c r="I2" s="3"/>
      <c r="J2" s="3"/>
      <c r="K2" s="3"/>
      <c r="L2" s="3"/>
      <c r="M2" s="4"/>
      <c r="N2" s="3"/>
      <c r="O2" s="3"/>
      <c r="P2" s="3"/>
      <c r="Q2" s="3"/>
      <c r="R2" s="3"/>
      <c r="S2" s="3"/>
    </row>
    <row r="3" spans="1:19" ht="15.75">
      <c r="A3" s="25"/>
      <c r="B3" s="3"/>
      <c r="C3" s="3"/>
      <c r="D3" s="3"/>
      <c r="E3" s="3"/>
      <c r="F3" s="3"/>
      <c r="G3" s="3"/>
      <c r="H3" s="3"/>
      <c r="I3" s="3"/>
      <c r="J3" s="3"/>
      <c r="K3" s="3"/>
      <c r="L3" s="3"/>
      <c r="M3" s="4"/>
      <c r="N3" s="3"/>
      <c r="O3" s="3"/>
      <c r="P3" s="3"/>
      <c r="Q3" s="3"/>
      <c r="R3" s="3"/>
      <c r="S3" s="3"/>
    </row>
    <row r="4" spans="1:19" ht="15.75">
      <c r="A4" s="25"/>
      <c r="B4" s="3"/>
      <c r="C4" s="3"/>
      <c r="D4" s="3"/>
      <c r="E4" s="3"/>
      <c r="F4" s="3"/>
      <c r="G4" s="3"/>
      <c r="H4" s="3"/>
      <c r="I4" s="3"/>
      <c r="J4" s="3"/>
      <c r="K4" s="3"/>
      <c r="L4" s="3"/>
      <c r="M4" s="4"/>
      <c r="N4" s="3"/>
      <c r="O4" s="3"/>
      <c r="P4" s="3"/>
      <c r="Q4" s="3"/>
      <c r="R4" s="3"/>
      <c r="S4" s="3"/>
    </row>
    <row r="5" spans="1:19" ht="15">
      <c r="A5" s="423" t="s">
        <v>383</v>
      </c>
      <c r="E5" s="29"/>
      <c r="F5" s="29"/>
      <c r="G5" s="29"/>
      <c r="H5" s="29"/>
      <c r="I5" s="29"/>
      <c r="J5" s="29"/>
      <c r="K5" s="30"/>
      <c r="L5" s="30"/>
      <c r="M5" s="104"/>
      <c r="N5" s="30"/>
      <c r="O5" s="6"/>
      <c r="P5" s="6"/>
      <c r="Q5" s="6"/>
      <c r="R5" s="6"/>
      <c r="S5" s="6"/>
    </row>
    <row r="6" spans="1:19" ht="15">
      <c r="A6" s="26" t="s">
        <v>2</v>
      </c>
      <c r="B6" s="94"/>
      <c r="C6" s="27" t="s">
        <v>4</v>
      </c>
      <c r="D6" s="28" t="s">
        <v>5</v>
      </c>
      <c r="E6" s="29"/>
      <c r="F6" s="29"/>
      <c r="G6" s="29"/>
      <c r="H6" s="29"/>
      <c r="I6" s="29"/>
      <c r="J6" s="29"/>
      <c r="K6" s="30"/>
      <c r="L6" s="30"/>
      <c r="M6" s="104"/>
      <c r="N6" s="30"/>
      <c r="O6" s="6"/>
      <c r="P6" s="6"/>
      <c r="Q6" s="6"/>
      <c r="R6" s="6"/>
      <c r="S6" s="6"/>
    </row>
    <row r="7" spans="1:19" ht="15.75" thickBot="1">
      <c r="A7" s="720" t="s">
        <v>114</v>
      </c>
      <c r="B7" s="722" t="s">
        <v>113</v>
      </c>
      <c r="C7" s="27" t="s">
        <v>116</v>
      </c>
      <c r="D7" s="28" t="s">
        <v>30</v>
      </c>
      <c r="E7" s="31"/>
      <c r="F7" s="32"/>
      <c r="G7" s="32"/>
      <c r="H7" s="32"/>
      <c r="I7" s="32"/>
      <c r="J7" s="32"/>
      <c r="K7" s="30"/>
      <c r="L7" s="30"/>
      <c r="M7" s="104"/>
      <c r="N7" s="30"/>
      <c r="O7" s="6"/>
      <c r="P7" s="6"/>
      <c r="Q7" s="6"/>
      <c r="R7" s="6"/>
      <c r="S7" s="6"/>
    </row>
    <row r="8" spans="1:19" ht="29.25" customHeight="1" thickBot="1">
      <c r="A8" s="911" t="s">
        <v>246</v>
      </c>
      <c r="B8" s="911" t="s">
        <v>247</v>
      </c>
      <c r="C8" s="912" t="s">
        <v>248</v>
      </c>
      <c r="D8" s="894" t="s">
        <v>249</v>
      </c>
      <c r="E8" s="894"/>
      <c r="F8" s="895"/>
      <c r="G8" s="893" t="s">
        <v>10</v>
      </c>
      <c r="H8" s="894"/>
      <c r="I8" s="895"/>
      <c r="J8" s="893" t="s">
        <v>250</v>
      </c>
      <c r="K8" s="894"/>
      <c r="L8" s="895"/>
      <c r="M8" s="893" t="s">
        <v>250</v>
      </c>
      <c r="N8" s="894"/>
      <c r="O8" s="895"/>
      <c r="P8" s="893" t="s">
        <v>251</v>
      </c>
      <c r="Q8" s="894"/>
      <c r="R8" s="895"/>
    </row>
    <row r="9" spans="1:19" ht="12.75" customHeight="1">
      <c r="A9" s="911"/>
      <c r="B9" s="911"/>
      <c r="C9" s="913"/>
      <c r="D9" s="905" t="s">
        <v>252</v>
      </c>
      <c r="E9" s="896" t="s">
        <v>253</v>
      </c>
      <c r="F9" s="899" t="s">
        <v>254</v>
      </c>
      <c r="G9" s="902" t="s">
        <v>255</v>
      </c>
      <c r="H9" s="896" t="s">
        <v>256</v>
      </c>
      <c r="I9" s="908" t="s">
        <v>257</v>
      </c>
      <c r="J9" s="902" t="s">
        <v>258</v>
      </c>
      <c r="K9" s="896" t="s">
        <v>259</v>
      </c>
      <c r="L9" s="908" t="s">
        <v>260</v>
      </c>
      <c r="M9" s="902" t="s">
        <v>261</v>
      </c>
      <c r="N9" s="896" t="s">
        <v>262</v>
      </c>
      <c r="O9" s="908" t="s">
        <v>263</v>
      </c>
      <c r="P9" s="915" t="s">
        <v>264</v>
      </c>
      <c r="Q9" s="908" t="s">
        <v>265</v>
      </c>
      <c r="R9" s="908" t="s">
        <v>266</v>
      </c>
    </row>
    <row r="10" spans="1:19" ht="12.75" customHeight="1">
      <c r="A10" s="911"/>
      <c r="B10" s="911"/>
      <c r="C10" s="913"/>
      <c r="D10" s="906"/>
      <c r="E10" s="897"/>
      <c r="F10" s="900"/>
      <c r="G10" s="903"/>
      <c r="H10" s="897"/>
      <c r="I10" s="909"/>
      <c r="J10" s="903"/>
      <c r="K10" s="897"/>
      <c r="L10" s="909"/>
      <c r="M10" s="903"/>
      <c r="N10" s="897"/>
      <c r="O10" s="909"/>
      <c r="P10" s="916"/>
      <c r="Q10" s="909"/>
      <c r="R10" s="909"/>
    </row>
    <row r="11" spans="1:19" ht="39.75" customHeight="1" thickBot="1">
      <c r="A11" s="911"/>
      <c r="B11" s="911"/>
      <c r="C11" s="914"/>
      <c r="D11" s="907"/>
      <c r="E11" s="898"/>
      <c r="F11" s="901"/>
      <c r="G11" s="904"/>
      <c r="H11" s="898"/>
      <c r="I11" s="910"/>
      <c r="J11" s="904"/>
      <c r="K11" s="898"/>
      <c r="L11" s="910"/>
      <c r="M11" s="904"/>
      <c r="N11" s="898"/>
      <c r="O11" s="910"/>
      <c r="P11" s="917"/>
      <c r="Q11" s="910"/>
      <c r="R11" s="910"/>
    </row>
    <row r="12" spans="1:19" s="418" customFormat="1" ht="13.5" customHeight="1">
      <c r="A12" s="721"/>
      <c r="B12" s="97"/>
      <c r="C12" s="539"/>
      <c r="D12" s="519" t="s">
        <v>19</v>
      </c>
      <c r="E12" s="520" t="s">
        <v>20</v>
      </c>
      <c r="F12" s="521" t="s">
        <v>21</v>
      </c>
      <c r="G12" s="508" t="s">
        <v>22</v>
      </c>
      <c r="H12" s="315" t="s">
        <v>23</v>
      </c>
      <c r="I12" s="509" t="s">
        <v>24</v>
      </c>
      <c r="J12" s="513" t="s">
        <v>267</v>
      </c>
      <c r="K12" s="514" t="s">
        <v>26</v>
      </c>
      <c r="L12" s="515" t="s">
        <v>27</v>
      </c>
      <c r="M12" s="508" t="s">
        <v>268</v>
      </c>
      <c r="N12" s="315" t="s">
        <v>269</v>
      </c>
      <c r="O12" s="509" t="s">
        <v>270</v>
      </c>
      <c r="P12" s="519" t="s">
        <v>271</v>
      </c>
      <c r="Q12" s="520" t="s">
        <v>272</v>
      </c>
      <c r="R12" s="521" t="s">
        <v>273</v>
      </c>
    </row>
    <row r="13" spans="1:19" s="440" customFormat="1" ht="27" customHeight="1" thickBot="1">
      <c r="A13" s="541" t="s">
        <v>174</v>
      </c>
      <c r="B13" s="97" t="s">
        <v>274</v>
      </c>
      <c r="C13" s="540" t="s">
        <v>275</v>
      </c>
      <c r="D13" s="510">
        <v>13</v>
      </c>
      <c r="E13" s="443">
        <f>1549140/1000</f>
        <v>1549.14</v>
      </c>
      <c r="F13" s="511">
        <f>E13/D13</f>
        <v>119.16461538461539</v>
      </c>
      <c r="G13" s="510">
        <v>33</v>
      </c>
      <c r="H13" s="442">
        <v>5000</v>
      </c>
      <c r="I13" s="511">
        <f t="shared" ref="I13" si="0">H13/G13</f>
        <v>151.5151515151515</v>
      </c>
      <c r="J13" s="611">
        <v>33</v>
      </c>
      <c r="K13" s="443">
        <v>5000</v>
      </c>
      <c r="L13" s="512">
        <f t="shared" ref="L13" si="1">K13/J13</f>
        <v>151.5151515151515</v>
      </c>
      <c r="M13" s="510">
        <v>0</v>
      </c>
      <c r="N13" s="442">
        <v>0</v>
      </c>
      <c r="O13" s="511" t="e">
        <f>N13/M13</f>
        <v>#DIV/0!</v>
      </c>
      <c r="P13" s="510" t="e">
        <f t="shared" ref="P13" si="2">O13-F13</f>
        <v>#DIV/0!</v>
      </c>
      <c r="Q13" s="442" t="e">
        <f t="shared" ref="Q13" si="3">O13-I13</f>
        <v>#DIV/0!</v>
      </c>
      <c r="R13" s="511" t="e">
        <f t="shared" ref="R13" si="4">O13-L13</f>
        <v>#DIV/0!</v>
      </c>
    </row>
    <row r="14" spans="1:19" ht="20.100000000000001" customHeight="1">
      <c r="A14" s="538"/>
      <c r="B14" s="542" t="s">
        <v>74</v>
      </c>
      <c r="C14" s="210"/>
      <c r="D14" s="210"/>
      <c r="E14" s="517">
        <f>SUM(E13:E13)</f>
        <v>1549.14</v>
      </c>
      <c r="F14" s="518"/>
      <c r="G14" s="210"/>
      <c r="H14" s="517">
        <f>SUM(H13:H13)</f>
        <v>5000</v>
      </c>
      <c r="I14" s="210"/>
      <c r="J14" s="516"/>
      <c r="K14" s="516"/>
      <c r="L14" s="516"/>
      <c r="M14" s="210"/>
      <c r="N14" s="517">
        <f>SUM(N13:N13)</f>
        <v>0</v>
      </c>
      <c r="O14" s="210"/>
      <c r="P14" s="210"/>
      <c r="Q14" s="210"/>
      <c r="R14" s="210"/>
    </row>
    <row r="16" spans="1:19" ht="15">
      <c r="G16" s="15"/>
    </row>
  </sheetData>
  <mergeCells count="23">
    <mergeCell ref="P8:R8"/>
    <mergeCell ref="P9:P11"/>
    <mergeCell ref="Q9:Q11"/>
    <mergeCell ref="R9:R11"/>
    <mergeCell ref="O9:O11"/>
    <mergeCell ref="M8:O8"/>
    <mergeCell ref="M9:M11"/>
    <mergeCell ref="N9:N11"/>
    <mergeCell ref="A8:A11"/>
    <mergeCell ref="B8:B11"/>
    <mergeCell ref="C8:C11"/>
    <mergeCell ref="D8:F8"/>
    <mergeCell ref="G8:I8"/>
    <mergeCell ref="J8:L8"/>
    <mergeCell ref="E9:E11"/>
    <mergeCell ref="F9:F11"/>
    <mergeCell ref="G9:G11"/>
    <mergeCell ref="D9:D11"/>
    <mergeCell ref="H9:H11"/>
    <mergeCell ref="I9:I11"/>
    <mergeCell ref="J9:J11"/>
    <mergeCell ref="K9:K11"/>
    <mergeCell ref="L9:L11"/>
  </mergeCells>
  <pageMargins left="0.7" right="0.7" top="0.75" bottom="0.75" header="0.3" footer="0.3"/>
  <pageSetup scale="22" orientation="landscape" r:id="rId1"/>
  <ignoredErrors>
    <ignoredError sqref="D12:R12 D6" numberStoredAsText="1"/>
    <ignoredError sqref="P13:R13 L13 I13" evalError="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2:P16"/>
  <sheetViews>
    <sheetView topLeftCell="B1" workbookViewId="0">
      <pane xSplit="6" ySplit="7" topLeftCell="H8" activePane="bottomRight" state="frozen"/>
      <selection pane="topRight" activeCell="H1" sqref="H1"/>
      <selection pane="bottomLeft" activeCell="B8" sqref="B8"/>
      <selection pane="bottomRight" activeCell="B18" sqref="A18:XFD25"/>
    </sheetView>
  </sheetViews>
  <sheetFormatPr defaultRowHeight="12.75"/>
  <cols>
    <col min="1" max="1" width="12.140625" customWidth="1"/>
    <col min="2" max="2" width="11.42578125" customWidth="1"/>
    <col min="3" max="3" width="34.28515625" customWidth="1"/>
    <col min="4" max="4" width="12.7109375" customWidth="1"/>
    <col min="5" max="5" width="24.85546875" customWidth="1"/>
    <col min="6" max="6" width="9.140625" style="545"/>
    <col min="7" max="7" width="12.85546875" customWidth="1"/>
    <col min="8" max="8" width="11.140625" customWidth="1"/>
    <col min="9" max="9" width="15" bestFit="1" customWidth="1"/>
    <col min="10" max="10" width="16.7109375" bestFit="1" customWidth="1"/>
    <col min="11" max="11" width="14" customWidth="1"/>
    <col min="12" max="12" width="12.7109375" customWidth="1"/>
    <col min="13" max="13" width="13.140625" customWidth="1"/>
    <col min="14" max="14" width="11.85546875" bestFit="1" customWidth="1"/>
    <col min="15" max="15" width="13" bestFit="1" customWidth="1"/>
    <col min="16" max="16" width="11.140625" bestFit="1" customWidth="1"/>
  </cols>
  <sheetData>
    <row r="2" spans="1:16" ht="15.75">
      <c r="B2" s="419" t="s">
        <v>276</v>
      </c>
    </row>
    <row r="4" spans="1:16" ht="13.5" thickBot="1">
      <c r="B4" s="423" t="s">
        <v>383</v>
      </c>
    </row>
    <row r="5" spans="1:16" ht="12.75" customHeight="1">
      <c r="A5" s="918" t="s">
        <v>58</v>
      </c>
      <c r="B5" s="862" t="s">
        <v>183</v>
      </c>
      <c r="C5" s="862" t="s">
        <v>184</v>
      </c>
      <c r="D5" s="862" t="s">
        <v>277</v>
      </c>
      <c r="E5" s="862" t="s">
        <v>93</v>
      </c>
      <c r="F5" s="862" t="s">
        <v>278</v>
      </c>
      <c r="G5" s="924" t="s">
        <v>279</v>
      </c>
      <c r="H5" s="924"/>
      <c r="I5" s="924"/>
      <c r="J5" s="924"/>
      <c r="K5" s="924"/>
      <c r="L5" s="924"/>
      <c r="M5" s="924"/>
      <c r="N5" s="924"/>
      <c r="O5" s="924"/>
      <c r="P5" s="925"/>
    </row>
    <row r="6" spans="1:16" ht="14.25">
      <c r="A6" s="919"/>
      <c r="B6" s="863"/>
      <c r="C6" s="863"/>
      <c r="D6" s="863"/>
      <c r="E6" s="863"/>
      <c r="F6" s="863"/>
      <c r="G6" s="922" t="s">
        <v>280</v>
      </c>
      <c r="H6" s="305">
        <v>230</v>
      </c>
      <c r="I6" s="369">
        <v>231</v>
      </c>
      <c r="J6" s="369">
        <v>600</v>
      </c>
      <c r="K6" s="369">
        <v>601</v>
      </c>
      <c r="L6" s="369">
        <v>602</v>
      </c>
      <c r="M6" s="369">
        <v>603</v>
      </c>
      <c r="N6" s="369">
        <v>604</v>
      </c>
      <c r="O6" s="369">
        <v>605</v>
      </c>
      <c r="P6" s="370">
        <v>606</v>
      </c>
    </row>
    <row r="7" spans="1:16" ht="45" customHeight="1" thickBot="1">
      <c r="A7" s="920"/>
      <c r="B7" s="921"/>
      <c r="C7" s="921"/>
      <c r="D7" s="921"/>
      <c r="E7" s="921"/>
      <c r="F7" s="921"/>
      <c r="G7" s="923"/>
      <c r="H7" s="599" t="s">
        <v>65</v>
      </c>
      <c r="I7" s="371" t="s">
        <v>66</v>
      </c>
      <c r="J7" s="372" t="s">
        <v>67</v>
      </c>
      <c r="K7" s="371" t="s">
        <v>68</v>
      </c>
      <c r="L7" s="371" t="s">
        <v>69</v>
      </c>
      <c r="M7" s="373" t="s">
        <v>70</v>
      </c>
      <c r="N7" s="371" t="s">
        <v>185</v>
      </c>
      <c r="O7" s="371" t="s">
        <v>72</v>
      </c>
      <c r="P7" s="374" t="s">
        <v>73</v>
      </c>
    </row>
    <row r="8" spans="1:16" ht="30" customHeight="1">
      <c r="A8" s="376">
        <v>87</v>
      </c>
      <c r="B8" s="446" t="s">
        <v>30</v>
      </c>
      <c r="C8" s="483" t="s">
        <v>172</v>
      </c>
      <c r="D8" s="366" t="s">
        <v>171</v>
      </c>
      <c r="E8" s="209" t="s">
        <v>77</v>
      </c>
      <c r="F8" s="225"/>
      <c r="G8" s="375">
        <f>H8+I8+J8+K8+L8+M8+N8+O8+P8</f>
        <v>58370</v>
      </c>
      <c r="H8" s="215">
        <v>0</v>
      </c>
      <c r="I8" s="215">
        <v>0</v>
      </c>
      <c r="J8" s="744">
        <v>29531</v>
      </c>
      <c r="K8" s="604">
        <v>4839</v>
      </c>
      <c r="L8" s="604">
        <v>22000</v>
      </c>
      <c r="M8" s="604">
        <v>0</v>
      </c>
      <c r="N8" s="604">
        <v>2000</v>
      </c>
      <c r="O8" s="604"/>
      <c r="P8" s="605">
        <v>0</v>
      </c>
    </row>
    <row r="9" spans="1:16" ht="30" customHeight="1">
      <c r="A9" s="377">
        <v>87</v>
      </c>
      <c r="B9" s="446" t="s">
        <v>30</v>
      </c>
      <c r="C9" s="483" t="s">
        <v>172</v>
      </c>
      <c r="D9" s="366" t="s">
        <v>171</v>
      </c>
      <c r="E9" s="208" t="s">
        <v>78</v>
      </c>
      <c r="F9" s="2"/>
      <c r="G9" s="375">
        <f t="shared" ref="G9:G13" si="0">H9+I9+J9+K9+L9+M9+N9+O9+P9</f>
        <v>58570</v>
      </c>
      <c r="H9" s="211">
        <v>0</v>
      </c>
      <c r="I9" s="211">
        <v>0</v>
      </c>
      <c r="J9" s="745">
        <v>29531</v>
      </c>
      <c r="K9" s="606">
        <v>4839</v>
      </c>
      <c r="L9" s="606">
        <v>22000</v>
      </c>
      <c r="M9" s="606">
        <v>0</v>
      </c>
      <c r="N9" s="606">
        <v>2000</v>
      </c>
      <c r="O9" s="606"/>
      <c r="P9" s="607">
        <v>200</v>
      </c>
    </row>
    <row r="10" spans="1:16" ht="30" customHeight="1" thickBot="1">
      <c r="A10" s="377">
        <v>87</v>
      </c>
      <c r="B10" s="446" t="s">
        <v>30</v>
      </c>
      <c r="C10" s="483" t="s">
        <v>172</v>
      </c>
      <c r="D10" s="366" t="s">
        <v>171</v>
      </c>
      <c r="E10" s="487" t="s">
        <v>79</v>
      </c>
      <c r="F10" s="222"/>
      <c r="G10" s="488">
        <f t="shared" si="0"/>
        <v>25891</v>
      </c>
      <c r="H10" s="598">
        <v>0</v>
      </c>
      <c r="I10" s="598">
        <v>0</v>
      </c>
      <c r="J10" s="746">
        <f>'Aneksi nr.1.1'!H10</f>
        <v>14764</v>
      </c>
      <c r="K10" s="608">
        <f>'Aneksi nr.1.1'!I10</f>
        <v>2456</v>
      </c>
      <c r="L10" s="608">
        <f>'Aneksi nr.1.1'!J10</f>
        <v>8649</v>
      </c>
      <c r="M10" s="608">
        <v>0</v>
      </c>
      <c r="N10" s="608">
        <v>0</v>
      </c>
      <c r="O10" s="608"/>
      <c r="P10" s="609">
        <f>'Aneksi nr.1.1'!N10</f>
        <v>22</v>
      </c>
    </row>
    <row r="11" spans="1:16" ht="30" customHeight="1" thickBot="1">
      <c r="A11" s="377">
        <v>87</v>
      </c>
      <c r="B11" s="446" t="s">
        <v>30</v>
      </c>
      <c r="C11" s="580" t="s">
        <v>281</v>
      </c>
      <c r="D11" s="592" t="s">
        <v>174</v>
      </c>
      <c r="E11" s="588" t="s">
        <v>77</v>
      </c>
      <c r="F11" s="597"/>
      <c r="G11" s="589">
        <f t="shared" si="0"/>
        <v>5000</v>
      </c>
      <c r="H11" s="590">
        <v>0</v>
      </c>
      <c r="I11" s="590">
        <v>5000</v>
      </c>
      <c r="J11" s="590">
        <v>0</v>
      </c>
      <c r="K11" s="590">
        <v>0</v>
      </c>
      <c r="L11" s="590">
        <v>0</v>
      </c>
      <c r="M11" s="590">
        <v>0</v>
      </c>
      <c r="N11" s="590">
        <v>0</v>
      </c>
      <c r="O11" s="590">
        <v>0</v>
      </c>
      <c r="P11" s="591">
        <v>0</v>
      </c>
    </row>
    <row r="12" spans="1:16" ht="30" customHeight="1" thickBot="1">
      <c r="A12" s="377">
        <v>87</v>
      </c>
      <c r="B12" s="446" t="s">
        <v>30</v>
      </c>
      <c r="C12" s="580" t="s">
        <v>281</v>
      </c>
      <c r="D12" s="592" t="s">
        <v>174</v>
      </c>
      <c r="E12" s="208" t="s">
        <v>78</v>
      </c>
      <c r="F12" s="2"/>
      <c r="G12" s="375">
        <f t="shared" si="0"/>
        <v>5000</v>
      </c>
      <c r="H12" s="213">
        <v>0</v>
      </c>
      <c r="I12" s="213">
        <v>5000</v>
      </c>
      <c r="J12" s="213">
        <v>0</v>
      </c>
      <c r="K12" s="213">
        <v>0</v>
      </c>
      <c r="L12" s="213">
        <v>0</v>
      </c>
      <c r="M12" s="213">
        <v>0</v>
      </c>
      <c r="N12" s="213">
        <v>0</v>
      </c>
      <c r="O12" s="213">
        <v>0</v>
      </c>
      <c r="P12" s="214">
        <v>0</v>
      </c>
    </row>
    <row r="13" spans="1:16" ht="30" customHeight="1" thickBot="1">
      <c r="A13" s="377">
        <v>87</v>
      </c>
      <c r="B13" s="446" t="s">
        <v>30</v>
      </c>
      <c r="C13" s="580" t="s">
        <v>281</v>
      </c>
      <c r="D13" s="592" t="s">
        <v>174</v>
      </c>
      <c r="E13" s="593" t="s">
        <v>79</v>
      </c>
      <c r="F13" s="229"/>
      <c r="G13" s="594">
        <f t="shared" si="0"/>
        <v>0</v>
      </c>
      <c r="H13" s="595">
        <v>0</v>
      </c>
      <c r="I13" s="595">
        <v>0</v>
      </c>
      <c r="J13" s="595">
        <v>0</v>
      </c>
      <c r="K13" s="595">
        <v>0</v>
      </c>
      <c r="L13" s="595">
        <v>0</v>
      </c>
      <c r="M13" s="595">
        <v>0</v>
      </c>
      <c r="N13" s="595">
        <v>0</v>
      </c>
      <c r="O13" s="595">
        <v>0</v>
      </c>
      <c r="P13" s="596">
        <v>0</v>
      </c>
    </row>
    <row r="14" spans="1:16" ht="30" customHeight="1">
      <c r="A14" s="256"/>
      <c r="B14" s="489"/>
      <c r="C14" s="307" t="s">
        <v>282</v>
      </c>
      <c r="D14" s="306"/>
      <c r="E14" s="490" t="s">
        <v>77</v>
      </c>
      <c r="F14" s="306"/>
      <c r="G14" s="491">
        <f>G8+G11</f>
        <v>63370</v>
      </c>
      <c r="H14" s="491">
        <f t="shared" ref="H14:P14" si="1">H8+H11</f>
        <v>0</v>
      </c>
      <c r="I14" s="491">
        <f t="shared" si="1"/>
        <v>5000</v>
      </c>
      <c r="J14" s="491">
        <f t="shared" si="1"/>
        <v>29531</v>
      </c>
      <c r="K14" s="491">
        <f t="shared" si="1"/>
        <v>4839</v>
      </c>
      <c r="L14" s="491">
        <f t="shared" si="1"/>
        <v>22000</v>
      </c>
      <c r="M14" s="491">
        <f t="shared" si="1"/>
        <v>0</v>
      </c>
      <c r="N14" s="491">
        <f t="shared" si="1"/>
        <v>2000</v>
      </c>
      <c r="O14" s="491">
        <f t="shared" si="1"/>
        <v>0</v>
      </c>
      <c r="P14" s="491">
        <f t="shared" si="1"/>
        <v>0</v>
      </c>
    </row>
    <row r="15" spans="1:16" ht="30" customHeight="1">
      <c r="A15" s="256"/>
      <c r="B15" s="489"/>
      <c r="C15" s="307" t="s">
        <v>282</v>
      </c>
      <c r="D15" s="306"/>
      <c r="E15" s="490" t="s">
        <v>78</v>
      </c>
      <c r="F15" s="306"/>
      <c r="G15" s="491">
        <f>G9+G12</f>
        <v>63570</v>
      </c>
      <c r="H15" s="491">
        <f t="shared" ref="H15:P15" si="2">H9+H12</f>
        <v>0</v>
      </c>
      <c r="I15" s="491">
        <f t="shared" si="2"/>
        <v>5000</v>
      </c>
      <c r="J15" s="491">
        <f t="shared" si="2"/>
        <v>29531</v>
      </c>
      <c r="K15" s="491">
        <f t="shared" si="2"/>
        <v>4839</v>
      </c>
      <c r="L15" s="491">
        <f t="shared" si="2"/>
        <v>22000</v>
      </c>
      <c r="M15" s="491">
        <f t="shared" si="2"/>
        <v>0</v>
      </c>
      <c r="N15" s="491">
        <f t="shared" si="2"/>
        <v>2000</v>
      </c>
      <c r="O15" s="491">
        <f t="shared" si="2"/>
        <v>0</v>
      </c>
      <c r="P15" s="491">
        <f t="shared" si="2"/>
        <v>200</v>
      </c>
    </row>
    <row r="16" spans="1:16" ht="30" customHeight="1">
      <c r="A16" s="256"/>
      <c r="B16" s="489"/>
      <c r="C16" s="307" t="s">
        <v>282</v>
      </c>
      <c r="D16" s="306"/>
      <c r="E16" s="490" t="s">
        <v>79</v>
      </c>
      <c r="F16" s="306"/>
      <c r="G16" s="491">
        <f>G10+G13</f>
        <v>25891</v>
      </c>
      <c r="H16" s="491">
        <f t="shared" ref="H16:P16" si="3">H10+H13</f>
        <v>0</v>
      </c>
      <c r="I16" s="491">
        <f t="shared" si="3"/>
        <v>0</v>
      </c>
      <c r="J16" s="491">
        <f t="shared" si="3"/>
        <v>14764</v>
      </c>
      <c r="K16" s="491">
        <f t="shared" si="3"/>
        <v>2456</v>
      </c>
      <c r="L16" s="491">
        <f t="shared" si="3"/>
        <v>8649</v>
      </c>
      <c r="M16" s="491">
        <f t="shared" si="3"/>
        <v>0</v>
      </c>
      <c r="N16" s="491">
        <f t="shared" si="3"/>
        <v>0</v>
      </c>
      <c r="O16" s="491">
        <f t="shared" si="3"/>
        <v>0</v>
      </c>
      <c r="P16" s="491">
        <f t="shared" si="3"/>
        <v>22</v>
      </c>
    </row>
  </sheetData>
  <autoFilter ref="A7:P13" xr:uid="{00000000-0009-0000-0000-000007000000}"/>
  <mergeCells count="8">
    <mergeCell ref="E5:E7"/>
    <mergeCell ref="F5:F7"/>
    <mergeCell ref="G6:G7"/>
    <mergeCell ref="G5:P5"/>
    <mergeCell ref="A5:A7"/>
    <mergeCell ref="B5:B7"/>
    <mergeCell ref="D5:D7"/>
    <mergeCell ref="C5:C7"/>
  </mergeCells>
  <pageMargins left="0.7" right="0.7" top="0.75" bottom="0.75" header="0.3" footer="0.3"/>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2:M133"/>
  <sheetViews>
    <sheetView workbookViewId="0">
      <pane xSplit="4" ySplit="4" topLeftCell="E130" activePane="bottomRight" state="frozen"/>
      <selection pane="topRight" activeCell="E1" sqref="E1"/>
      <selection pane="bottomLeft" activeCell="A5" sqref="A5"/>
      <selection pane="bottomRight" activeCell="A134" sqref="A134:XFD143"/>
    </sheetView>
  </sheetViews>
  <sheetFormatPr defaultRowHeight="14.25"/>
  <cols>
    <col min="1" max="1" width="11.7109375" style="456" customWidth="1"/>
    <col min="2" max="2" width="12" style="256" customWidth="1"/>
    <col min="3" max="3" width="45" style="256" customWidth="1"/>
    <col min="4" max="4" width="17" style="256" customWidth="1"/>
    <col min="5" max="5" width="28.85546875" style="456" customWidth="1"/>
    <col min="6" max="6" width="33.7109375" style="256" customWidth="1"/>
    <col min="7" max="7" width="24.5703125" style="256" customWidth="1"/>
    <col min="8" max="8" width="17.28515625" customWidth="1"/>
    <col min="9" max="9" width="20.28515625" customWidth="1"/>
    <col min="10" max="10" width="18.5703125" style="450" customWidth="1"/>
    <col min="11" max="11" width="19.140625" style="545" customWidth="1"/>
    <col min="12" max="12" width="10.28515625" hidden="1" customWidth="1"/>
    <col min="13" max="13" width="11.28515625" hidden="1" customWidth="1"/>
  </cols>
  <sheetData>
    <row r="2" spans="1:13" ht="15">
      <c r="B2" s="457" t="s">
        <v>283</v>
      </c>
    </row>
    <row r="3" spans="1:13" ht="15" thickBot="1"/>
    <row r="4" spans="1:13" ht="38.25" customHeight="1" thickBot="1">
      <c r="A4" s="458" t="s">
        <v>58</v>
      </c>
      <c r="B4" s="459" t="s">
        <v>90</v>
      </c>
      <c r="C4" s="460" t="s">
        <v>91</v>
      </c>
      <c r="D4" s="461" t="s">
        <v>284</v>
      </c>
      <c r="E4" s="461" t="s">
        <v>246</v>
      </c>
      <c r="F4" s="461" t="s">
        <v>285</v>
      </c>
      <c r="G4" s="462" t="s">
        <v>93</v>
      </c>
      <c r="H4" s="447">
        <v>2021</v>
      </c>
      <c r="I4" s="447">
        <v>2022</v>
      </c>
      <c r="J4" s="447">
        <v>2023</v>
      </c>
      <c r="K4" s="445">
        <v>2024</v>
      </c>
    </row>
    <row r="5" spans="1:13" ht="35.1" customHeight="1" thickBot="1">
      <c r="A5" s="576">
        <v>87</v>
      </c>
      <c r="B5" s="577" t="s">
        <v>30</v>
      </c>
      <c r="C5" s="578" t="s">
        <v>103</v>
      </c>
      <c r="D5" s="579"/>
      <c r="E5" s="366" t="s">
        <v>171</v>
      </c>
      <c r="F5" s="580" t="s">
        <v>286</v>
      </c>
      <c r="G5" s="578" t="s">
        <v>287</v>
      </c>
      <c r="H5" s="581">
        <v>31350</v>
      </c>
      <c r="I5" s="581">
        <v>36892</v>
      </c>
      <c r="J5" s="581">
        <v>36892</v>
      </c>
      <c r="K5" s="723">
        <v>15000</v>
      </c>
    </row>
    <row r="6" spans="1:13" ht="35.1" customHeight="1" thickBot="1">
      <c r="A6" s="35">
        <v>87</v>
      </c>
      <c r="B6" s="577" t="s">
        <v>30</v>
      </c>
      <c r="C6" s="578" t="s">
        <v>103</v>
      </c>
      <c r="D6" s="128"/>
      <c r="E6" s="366" t="s">
        <v>171</v>
      </c>
      <c r="F6" s="580" t="s">
        <v>286</v>
      </c>
      <c r="G6" s="212" t="s">
        <v>288</v>
      </c>
      <c r="H6" s="452">
        <v>11577000</v>
      </c>
      <c r="I6" s="452">
        <v>9300000</v>
      </c>
      <c r="J6" s="452">
        <v>11000000</v>
      </c>
      <c r="K6" s="724">
        <v>11000000</v>
      </c>
    </row>
    <row r="7" spans="1:13" ht="35.1" customHeight="1" thickBot="1">
      <c r="A7" s="35">
        <v>87</v>
      </c>
      <c r="B7" s="577" t="s">
        <v>30</v>
      </c>
      <c r="C7" s="578" t="s">
        <v>103</v>
      </c>
      <c r="D7" s="128"/>
      <c r="E7" s="366" t="s">
        <v>171</v>
      </c>
      <c r="F7" s="580" t="s">
        <v>286</v>
      </c>
      <c r="G7" s="212" t="s">
        <v>289</v>
      </c>
      <c r="H7" s="725">
        <f t="shared" ref="H7:J7" si="0">H6/H5</f>
        <v>369.28229665071768</v>
      </c>
      <c r="I7" s="725">
        <f t="shared" si="0"/>
        <v>252.08717337092054</v>
      </c>
      <c r="J7" s="725">
        <f t="shared" si="0"/>
        <v>298.16762441721784</v>
      </c>
      <c r="K7" s="725">
        <f>K6/K5</f>
        <v>733.33333333333337</v>
      </c>
    </row>
    <row r="8" spans="1:13" ht="35.1" customHeight="1" thickBot="1">
      <c r="A8" s="465">
        <v>87</v>
      </c>
      <c r="B8" s="469" t="s">
        <v>30</v>
      </c>
      <c r="C8" s="578" t="s">
        <v>103</v>
      </c>
      <c r="D8" s="178"/>
      <c r="E8" s="366" t="s">
        <v>171</v>
      </c>
      <c r="F8" s="468" t="s">
        <v>290</v>
      </c>
      <c r="G8" s="469"/>
      <c r="H8" s="178"/>
      <c r="I8" s="544">
        <f>I7-H7</f>
        <v>-117.19512327979714</v>
      </c>
      <c r="J8" s="544">
        <f>J7-I7</f>
        <v>46.080451046297298</v>
      </c>
      <c r="K8" s="544">
        <f>K7-J7</f>
        <v>435.16570891611553</v>
      </c>
    </row>
    <row r="9" spans="1:13" ht="35.1" customHeight="1" thickBot="1">
      <c r="A9" s="35">
        <v>87</v>
      </c>
      <c r="B9" s="577" t="s">
        <v>30</v>
      </c>
      <c r="C9" s="578" t="s">
        <v>103</v>
      </c>
      <c r="D9" s="128"/>
      <c r="E9" s="366" t="s">
        <v>171</v>
      </c>
      <c r="F9" s="580" t="s">
        <v>286</v>
      </c>
      <c r="G9" s="129" t="s">
        <v>291</v>
      </c>
      <c r="H9" s="452">
        <v>31350</v>
      </c>
      <c r="I9" s="452">
        <v>36892</v>
      </c>
      <c r="J9" s="452">
        <v>36892</v>
      </c>
      <c r="K9" s="724">
        <v>15000</v>
      </c>
      <c r="M9" s="441"/>
    </row>
    <row r="10" spans="1:13" ht="35.1" customHeight="1" thickBot="1">
      <c r="A10" s="35">
        <v>87</v>
      </c>
      <c r="B10" s="577" t="s">
        <v>30</v>
      </c>
      <c r="C10" s="578" t="s">
        <v>103</v>
      </c>
      <c r="D10" s="128"/>
      <c r="E10" s="366" t="s">
        <v>171</v>
      </c>
      <c r="F10" s="580" t="s">
        <v>286</v>
      </c>
      <c r="G10" s="212" t="s">
        <v>292</v>
      </c>
      <c r="H10" s="452">
        <v>11577000</v>
      </c>
      <c r="I10" s="452">
        <v>7800000</v>
      </c>
      <c r="J10" s="452">
        <v>11000000</v>
      </c>
      <c r="K10" s="724">
        <v>10000000</v>
      </c>
      <c r="M10" s="441"/>
    </row>
    <row r="11" spans="1:13" ht="35.1" customHeight="1" thickBot="1">
      <c r="A11" s="35">
        <v>87</v>
      </c>
      <c r="B11" s="577" t="s">
        <v>30</v>
      </c>
      <c r="C11" s="578" t="s">
        <v>103</v>
      </c>
      <c r="D11" s="128"/>
      <c r="E11" s="366" t="s">
        <v>171</v>
      </c>
      <c r="F11" s="580" t="s">
        <v>286</v>
      </c>
      <c r="G11" s="212" t="s">
        <v>293</v>
      </c>
      <c r="H11" s="725">
        <f t="shared" ref="H11:I11" si="1">H10/H9</f>
        <v>369.28229665071768</v>
      </c>
      <c r="I11" s="725">
        <f t="shared" si="1"/>
        <v>211.42795185948174</v>
      </c>
      <c r="J11" s="725">
        <f>J10/J9</f>
        <v>298.16762441721784</v>
      </c>
      <c r="K11" s="725">
        <f>K10/K9</f>
        <v>666.66666666666663</v>
      </c>
    </row>
    <row r="12" spans="1:13" ht="35.1" customHeight="1" thickBot="1">
      <c r="A12" s="465">
        <v>87</v>
      </c>
      <c r="B12" s="577" t="s">
        <v>30</v>
      </c>
      <c r="C12" s="578" t="s">
        <v>103</v>
      </c>
      <c r="D12" s="178"/>
      <c r="E12" s="366" t="s">
        <v>171</v>
      </c>
      <c r="F12" s="468" t="s">
        <v>294</v>
      </c>
      <c r="G12" s="470"/>
      <c r="H12" s="470"/>
      <c r="I12" s="544">
        <f t="shared" ref="I12:J12" si="2">I11-H11</f>
        <v>-157.85434479123595</v>
      </c>
      <c r="J12" s="544">
        <f t="shared" si="2"/>
        <v>86.7396725577361</v>
      </c>
      <c r="K12" s="544">
        <f>K11-J11</f>
        <v>368.49904224944879</v>
      </c>
    </row>
    <row r="13" spans="1:13" ht="35.1" customHeight="1" thickBot="1">
      <c r="A13" s="35">
        <v>87</v>
      </c>
      <c r="B13" s="577" t="s">
        <v>30</v>
      </c>
      <c r="C13" s="578" t="s">
        <v>103</v>
      </c>
      <c r="D13" s="128"/>
      <c r="E13" s="366" t="s">
        <v>171</v>
      </c>
      <c r="F13" s="580" t="s">
        <v>286</v>
      </c>
      <c r="G13" s="128" t="s">
        <v>295</v>
      </c>
      <c r="H13" s="452">
        <v>36825</v>
      </c>
      <c r="I13" s="452">
        <v>20780</v>
      </c>
      <c r="J13" s="452">
        <v>11052</v>
      </c>
      <c r="K13" s="724">
        <v>14840</v>
      </c>
      <c r="M13" t="s">
        <v>296</v>
      </c>
    </row>
    <row r="14" spans="1:13" ht="35.1" customHeight="1" thickBot="1">
      <c r="A14" s="35">
        <v>87</v>
      </c>
      <c r="B14" s="577" t="s">
        <v>30</v>
      </c>
      <c r="C14" s="578" t="s">
        <v>103</v>
      </c>
      <c r="D14" s="128"/>
      <c r="E14" s="366" t="s">
        <v>171</v>
      </c>
      <c r="F14" s="580" t="s">
        <v>286</v>
      </c>
      <c r="G14" s="128" t="s">
        <v>297</v>
      </c>
      <c r="H14" s="452">
        <v>9972000</v>
      </c>
      <c r="I14" s="452">
        <v>4606000</v>
      </c>
      <c r="J14" s="452">
        <v>4183000</v>
      </c>
      <c r="K14" s="548">
        <v>2759580</v>
      </c>
      <c r="L14" s="441" t="s">
        <v>387</v>
      </c>
    </row>
    <row r="15" spans="1:13" ht="35.1" customHeight="1" thickBot="1">
      <c r="A15" s="35">
        <v>87</v>
      </c>
      <c r="B15" s="577" t="s">
        <v>30</v>
      </c>
      <c r="C15" s="578" t="s">
        <v>103</v>
      </c>
      <c r="D15" s="128"/>
      <c r="E15" s="366" t="s">
        <v>171</v>
      </c>
      <c r="F15" s="580" t="s">
        <v>286</v>
      </c>
      <c r="G15" s="128" t="s">
        <v>298</v>
      </c>
      <c r="H15" s="549">
        <f>H14/H13</f>
        <v>270.79429735234214</v>
      </c>
      <c r="I15" s="549">
        <f t="shared" ref="I15:J15" si="3">I14/I13</f>
        <v>221.65543792107795</v>
      </c>
      <c r="J15" s="549">
        <f t="shared" si="3"/>
        <v>378.48353239232716</v>
      </c>
      <c r="K15" s="549">
        <f>K14/K13</f>
        <v>185.955525606469</v>
      </c>
    </row>
    <row r="16" spans="1:13" ht="35.1" customHeight="1" thickBot="1">
      <c r="A16" s="552">
        <v>87</v>
      </c>
      <c r="B16" s="577" t="s">
        <v>30</v>
      </c>
      <c r="C16" s="578" t="s">
        <v>103</v>
      </c>
      <c r="D16" s="555"/>
      <c r="E16" s="366" t="s">
        <v>171</v>
      </c>
      <c r="F16" s="557" t="s">
        <v>299</v>
      </c>
      <c r="G16" s="555"/>
      <c r="H16" s="558">
        <v>0</v>
      </c>
      <c r="I16" s="559">
        <f t="shared" ref="I16:J16" si="4">I15-H15</f>
        <v>-49.138859431264194</v>
      </c>
      <c r="J16" s="559">
        <f t="shared" si="4"/>
        <v>156.82809447124922</v>
      </c>
      <c r="K16" s="559">
        <f>K15-J15</f>
        <v>-192.52800678585817</v>
      </c>
    </row>
    <row r="17" spans="1:11" ht="35.1" customHeight="1" thickBot="1">
      <c r="A17" s="291">
        <v>87</v>
      </c>
      <c r="B17" s="577" t="s">
        <v>30</v>
      </c>
      <c r="C17" s="578" t="s">
        <v>103</v>
      </c>
      <c r="D17" s="224"/>
      <c r="E17" s="592" t="s">
        <v>174</v>
      </c>
      <c r="F17" s="483" t="s">
        <v>175</v>
      </c>
      <c r="G17" s="387" t="s">
        <v>287</v>
      </c>
      <c r="H17" s="451">
        <v>101</v>
      </c>
      <c r="I17" s="451">
        <v>20</v>
      </c>
      <c r="J17" s="451">
        <v>13</v>
      </c>
      <c r="K17" s="735">
        <v>33</v>
      </c>
    </row>
    <row r="18" spans="1:11" ht="35.1" customHeight="1" thickBot="1">
      <c r="A18" s="35">
        <v>87</v>
      </c>
      <c r="B18" s="577" t="s">
        <v>30</v>
      </c>
      <c r="C18" s="578" t="s">
        <v>103</v>
      </c>
      <c r="D18" s="128"/>
      <c r="E18" s="592" t="s">
        <v>174</v>
      </c>
      <c r="F18" s="483" t="s">
        <v>175</v>
      </c>
      <c r="G18" s="212" t="s">
        <v>288</v>
      </c>
      <c r="H18" s="452">
        <v>4000000</v>
      </c>
      <c r="I18" s="452">
        <v>4000000</v>
      </c>
      <c r="J18" s="452">
        <v>2000000</v>
      </c>
      <c r="K18" s="548">
        <v>5000000</v>
      </c>
    </row>
    <row r="19" spans="1:11" ht="35.1" customHeight="1" thickBot="1">
      <c r="A19" s="35">
        <v>87</v>
      </c>
      <c r="B19" s="577" t="s">
        <v>30</v>
      </c>
      <c r="C19" s="578" t="s">
        <v>103</v>
      </c>
      <c r="D19" s="128"/>
      <c r="E19" s="592" t="s">
        <v>174</v>
      </c>
      <c r="F19" s="747" t="s">
        <v>175</v>
      </c>
      <c r="G19" s="212" t="s">
        <v>289</v>
      </c>
      <c r="H19" s="452">
        <f>H18/H17</f>
        <v>39603.960396039605</v>
      </c>
      <c r="I19" s="452">
        <f>I18/I17</f>
        <v>200000</v>
      </c>
      <c r="J19" s="452">
        <f>J18/J17</f>
        <v>153846.15384615384</v>
      </c>
      <c r="K19" s="550">
        <f>K18/K17</f>
        <v>151515.15151515152</v>
      </c>
    </row>
    <row r="20" spans="1:11" ht="35.1" customHeight="1" thickBot="1">
      <c r="A20" s="465">
        <v>87</v>
      </c>
      <c r="B20" s="577" t="s">
        <v>30</v>
      </c>
      <c r="C20" s="578" t="s">
        <v>103</v>
      </c>
      <c r="D20" s="178"/>
      <c r="E20" s="592" t="s">
        <v>174</v>
      </c>
      <c r="F20" s="749" t="s">
        <v>290</v>
      </c>
      <c r="G20" s="469"/>
      <c r="H20" s="194">
        <v>0</v>
      </c>
      <c r="I20" s="194">
        <f>I19-H19</f>
        <v>160396.03960396041</v>
      </c>
      <c r="J20" s="194">
        <f>J19-I19</f>
        <v>-46153.846153846156</v>
      </c>
      <c r="K20" s="544">
        <f>K19-J19</f>
        <v>-2331.0023310023244</v>
      </c>
    </row>
    <row r="21" spans="1:11" ht="35.1" customHeight="1" thickBot="1">
      <c r="A21" s="35">
        <v>87</v>
      </c>
      <c r="B21" s="577" t="s">
        <v>30</v>
      </c>
      <c r="C21" s="578" t="s">
        <v>103</v>
      </c>
      <c r="D21" s="128"/>
      <c r="E21" s="592" t="s">
        <v>174</v>
      </c>
      <c r="F21" s="748" t="s">
        <v>175</v>
      </c>
      <c r="G21" s="129" t="s">
        <v>291</v>
      </c>
      <c r="H21" s="452">
        <v>101</v>
      </c>
      <c r="I21" s="452">
        <v>20</v>
      </c>
      <c r="J21" s="452">
        <v>13</v>
      </c>
      <c r="K21" s="724">
        <v>33</v>
      </c>
    </row>
    <row r="22" spans="1:11" ht="35.1" customHeight="1" thickBot="1">
      <c r="A22" s="35">
        <v>87</v>
      </c>
      <c r="B22" s="577" t="s">
        <v>30</v>
      </c>
      <c r="C22" s="578" t="s">
        <v>103</v>
      </c>
      <c r="D22" s="128"/>
      <c r="E22" s="592" t="s">
        <v>174</v>
      </c>
      <c r="F22" s="483" t="s">
        <v>175</v>
      </c>
      <c r="G22" s="212" t="s">
        <v>292</v>
      </c>
      <c r="H22" s="452">
        <v>4000000</v>
      </c>
      <c r="I22" s="452">
        <v>4000000</v>
      </c>
      <c r="J22" s="452">
        <v>2000000</v>
      </c>
      <c r="K22" s="548">
        <v>5000000</v>
      </c>
    </row>
    <row r="23" spans="1:11" ht="35.1" customHeight="1" thickBot="1">
      <c r="A23" s="35">
        <v>87</v>
      </c>
      <c r="B23" s="577" t="s">
        <v>30</v>
      </c>
      <c r="C23" s="578" t="s">
        <v>103</v>
      </c>
      <c r="D23" s="128"/>
      <c r="E23" s="592" t="s">
        <v>174</v>
      </c>
      <c r="F23" s="747" t="s">
        <v>175</v>
      </c>
      <c r="G23" s="212" t="s">
        <v>293</v>
      </c>
      <c r="H23" s="452">
        <f>H22/H21</f>
        <v>39603.960396039605</v>
      </c>
      <c r="I23" s="452">
        <f>I22/I21</f>
        <v>200000</v>
      </c>
      <c r="J23" s="452">
        <f>J22/J21</f>
        <v>153846.15384615384</v>
      </c>
      <c r="K23" s="550">
        <f>K22/K21</f>
        <v>151515.15151515152</v>
      </c>
    </row>
    <row r="24" spans="1:11" ht="35.1" customHeight="1" thickBot="1">
      <c r="A24" s="465">
        <v>87</v>
      </c>
      <c r="B24" s="577" t="s">
        <v>30</v>
      </c>
      <c r="C24" s="578" t="s">
        <v>103</v>
      </c>
      <c r="D24" s="178"/>
      <c r="E24" s="592" t="s">
        <v>174</v>
      </c>
      <c r="F24" s="749" t="s">
        <v>294</v>
      </c>
      <c r="G24" s="469"/>
      <c r="H24" s="194">
        <v>0</v>
      </c>
      <c r="I24" s="194">
        <f>I23-H23</f>
        <v>160396.03960396041</v>
      </c>
      <c r="J24" s="194">
        <f>J23-I23</f>
        <v>-46153.846153846156</v>
      </c>
      <c r="K24" s="544">
        <f>K23-J23</f>
        <v>-2331.0023310023244</v>
      </c>
    </row>
    <row r="25" spans="1:11" ht="35.1" customHeight="1" thickBot="1">
      <c r="A25" s="35">
        <v>87</v>
      </c>
      <c r="B25" s="577" t="s">
        <v>30</v>
      </c>
      <c r="C25" s="578" t="s">
        <v>103</v>
      </c>
      <c r="D25" s="128"/>
      <c r="E25" s="592" t="s">
        <v>174</v>
      </c>
      <c r="F25" s="748" t="s">
        <v>175</v>
      </c>
      <c r="G25" s="128" t="s">
        <v>295</v>
      </c>
      <c r="H25" s="452">
        <v>101</v>
      </c>
      <c r="I25" s="452">
        <v>20</v>
      </c>
      <c r="J25" s="452">
        <v>13</v>
      </c>
      <c r="K25" s="548">
        <v>0</v>
      </c>
    </row>
    <row r="26" spans="1:11" ht="35.1" customHeight="1" thickBot="1">
      <c r="A26" s="309">
        <v>87</v>
      </c>
      <c r="B26" s="577" t="s">
        <v>30</v>
      </c>
      <c r="C26" s="578" t="s">
        <v>103</v>
      </c>
      <c r="D26" s="221"/>
      <c r="E26" s="592" t="s">
        <v>174</v>
      </c>
      <c r="F26" s="483" t="s">
        <v>175</v>
      </c>
      <c r="G26" s="221" t="s">
        <v>297</v>
      </c>
      <c r="H26" s="453">
        <v>3487400</v>
      </c>
      <c r="I26" s="453">
        <v>3639648</v>
      </c>
      <c r="J26" s="453">
        <v>1549140</v>
      </c>
      <c r="K26" s="548">
        <v>0</v>
      </c>
    </row>
    <row r="27" spans="1:11" ht="35.1" customHeight="1" thickBot="1">
      <c r="A27" s="309">
        <v>87</v>
      </c>
      <c r="B27" s="577" t="s">
        <v>30</v>
      </c>
      <c r="C27" s="578" t="s">
        <v>103</v>
      </c>
      <c r="D27" s="128"/>
      <c r="E27" s="592" t="s">
        <v>174</v>
      </c>
      <c r="F27" s="483" t="s">
        <v>175</v>
      </c>
      <c r="G27" s="128" t="s">
        <v>298</v>
      </c>
      <c r="H27" s="452">
        <f>H26/H25</f>
        <v>34528.712871287127</v>
      </c>
      <c r="I27" s="452">
        <f>I26/I25</f>
        <v>181982.4</v>
      </c>
      <c r="J27" s="452">
        <f>J26/J25</f>
        <v>119164.61538461539</v>
      </c>
      <c r="K27" s="550" t="e">
        <f>K26/K25</f>
        <v>#DIV/0!</v>
      </c>
    </row>
    <row r="28" spans="1:11" ht="35.1" customHeight="1" thickBot="1">
      <c r="A28" s="552">
        <v>87</v>
      </c>
      <c r="B28" s="577" t="s">
        <v>30</v>
      </c>
      <c r="C28" s="578" t="s">
        <v>103</v>
      </c>
      <c r="D28" s="555"/>
      <c r="E28" s="592" t="s">
        <v>174</v>
      </c>
      <c r="F28" s="561" t="s">
        <v>299</v>
      </c>
      <c r="G28" s="178"/>
      <c r="H28" s="194">
        <v>0</v>
      </c>
      <c r="I28" s="194">
        <f>I27-H27</f>
        <v>147453.68712871286</v>
      </c>
      <c r="J28" s="194">
        <f>J27-I27</f>
        <v>-62817.784615384604</v>
      </c>
      <c r="K28" s="544" t="e">
        <f>K27-J27</f>
        <v>#DIV/0!</v>
      </c>
    </row>
    <row r="29" spans="1:11" ht="35.1" hidden="1" customHeight="1">
      <c r="A29" s="472">
        <v>87</v>
      </c>
      <c r="B29" s="473" t="s">
        <v>117</v>
      </c>
      <c r="C29" s="448" t="s">
        <v>300</v>
      </c>
      <c r="D29" s="178"/>
      <c r="E29" s="467"/>
      <c r="F29" s="468" t="s">
        <v>290</v>
      </c>
      <c r="G29" s="469"/>
      <c r="H29" s="194">
        <v>0</v>
      </c>
      <c r="I29" s="194" t="e">
        <f>#REF!-#REF!</f>
        <v>#REF!</v>
      </c>
      <c r="J29" s="194" t="e">
        <f>#REF!-#REF!</f>
        <v>#REF!</v>
      </c>
      <c r="K29" s="544" t="e">
        <f>#REF!-#REF!</f>
        <v>#REF!</v>
      </c>
    </row>
    <row r="30" spans="1:11" ht="35.1" hidden="1" customHeight="1">
      <c r="A30" s="291">
        <v>87</v>
      </c>
      <c r="B30" s="463" t="s">
        <v>117</v>
      </c>
      <c r="C30" s="387" t="s">
        <v>300</v>
      </c>
      <c r="D30" s="128"/>
      <c r="E30" s="471" t="s">
        <v>141</v>
      </c>
      <c r="F30" s="129" t="s">
        <v>301</v>
      </c>
      <c r="G30" s="129" t="s">
        <v>291</v>
      </c>
      <c r="H30" s="146">
        <v>1</v>
      </c>
      <c r="I30" s="146">
        <v>1</v>
      </c>
      <c r="J30" s="452">
        <v>1</v>
      </c>
      <c r="K30" s="548">
        <v>1</v>
      </c>
    </row>
    <row r="31" spans="1:11" ht="35.1" hidden="1" customHeight="1">
      <c r="A31" s="291">
        <v>87</v>
      </c>
      <c r="B31" s="463" t="s">
        <v>117</v>
      </c>
      <c r="C31" s="387" t="s">
        <v>300</v>
      </c>
      <c r="D31" s="128"/>
      <c r="E31" s="471" t="s">
        <v>141</v>
      </c>
      <c r="F31" s="129" t="s">
        <v>301</v>
      </c>
      <c r="G31" s="212" t="s">
        <v>292</v>
      </c>
      <c r="H31" s="146">
        <v>49300</v>
      </c>
      <c r="I31" s="146">
        <v>47000</v>
      </c>
      <c r="J31" s="452">
        <v>73000</v>
      </c>
      <c r="K31" s="548">
        <v>41600</v>
      </c>
    </row>
    <row r="32" spans="1:11" ht="35.1" hidden="1" customHeight="1">
      <c r="A32" s="291">
        <v>87</v>
      </c>
      <c r="B32" s="463" t="s">
        <v>117</v>
      </c>
      <c r="C32" s="387" t="s">
        <v>300</v>
      </c>
      <c r="D32" s="128"/>
      <c r="E32" s="471" t="s">
        <v>141</v>
      </c>
      <c r="F32" s="129" t="s">
        <v>301</v>
      </c>
      <c r="G32" s="212" t="s">
        <v>293</v>
      </c>
      <c r="H32" s="146">
        <f>H31/H30</f>
        <v>49300</v>
      </c>
      <c r="I32" s="146">
        <f>I31/I30</f>
        <v>47000</v>
      </c>
      <c r="J32" s="452">
        <f>J31/J30</f>
        <v>73000</v>
      </c>
      <c r="K32" s="550">
        <f>K31/K30</f>
        <v>41600</v>
      </c>
    </row>
    <row r="33" spans="1:11" ht="35.1" hidden="1" customHeight="1">
      <c r="A33" s="472">
        <v>87</v>
      </c>
      <c r="B33" s="473" t="s">
        <v>117</v>
      </c>
      <c r="C33" s="448" t="s">
        <v>300</v>
      </c>
      <c r="D33" s="178"/>
      <c r="E33" s="467"/>
      <c r="F33" s="468" t="s">
        <v>294</v>
      </c>
      <c r="G33" s="469"/>
      <c r="H33" s="194">
        <v>0</v>
      </c>
      <c r="I33" s="194">
        <f>I32-H32</f>
        <v>-2300</v>
      </c>
      <c r="J33" s="194">
        <f>J32-I32</f>
        <v>26000</v>
      </c>
      <c r="K33" s="544">
        <f>K32-J32</f>
        <v>-31400</v>
      </c>
    </row>
    <row r="34" spans="1:11" ht="35.1" hidden="1" customHeight="1">
      <c r="A34" s="291">
        <v>87</v>
      </c>
      <c r="B34" s="463" t="s">
        <v>117</v>
      </c>
      <c r="C34" s="387" t="s">
        <v>300</v>
      </c>
      <c r="D34" s="128"/>
      <c r="E34" s="471" t="s">
        <v>141</v>
      </c>
      <c r="F34" s="129" t="s">
        <v>301</v>
      </c>
      <c r="G34" s="128" t="s">
        <v>295</v>
      </c>
      <c r="H34" s="146">
        <v>1</v>
      </c>
      <c r="I34" s="146">
        <v>1</v>
      </c>
      <c r="J34" s="452">
        <v>1</v>
      </c>
      <c r="K34" s="548">
        <v>1</v>
      </c>
    </row>
    <row r="35" spans="1:11" ht="35.1" hidden="1" customHeight="1">
      <c r="A35" s="291">
        <v>87</v>
      </c>
      <c r="B35" s="463" t="s">
        <v>117</v>
      </c>
      <c r="C35" s="387" t="s">
        <v>300</v>
      </c>
      <c r="D35" s="128"/>
      <c r="E35" s="471" t="s">
        <v>141</v>
      </c>
      <c r="F35" s="129" t="s">
        <v>301</v>
      </c>
      <c r="G35" s="221" t="s">
        <v>297</v>
      </c>
      <c r="H35" s="146">
        <v>0</v>
      </c>
      <c r="I35" s="146">
        <v>0</v>
      </c>
      <c r="J35" s="452">
        <v>0</v>
      </c>
      <c r="K35" s="548">
        <v>41400</v>
      </c>
    </row>
    <row r="36" spans="1:11" ht="35.1" hidden="1" customHeight="1">
      <c r="A36" s="291">
        <v>87</v>
      </c>
      <c r="B36" s="463" t="s">
        <v>117</v>
      </c>
      <c r="C36" s="387" t="s">
        <v>300</v>
      </c>
      <c r="D36" s="128"/>
      <c r="E36" s="471" t="s">
        <v>141</v>
      </c>
      <c r="F36" s="129" t="s">
        <v>301</v>
      </c>
      <c r="G36" s="212" t="s">
        <v>298</v>
      </c>
      <c r="H36" s="146">
        <v>0</v>
      </c>
      <c r="I36" s="146">
        <v>0</v>
      </c>
      <c r="J36" s="452">
        <f>J35/J34</f>
        <v>0</v>
      </c>
      <c r="K36" s="550">
        <f>K35/K34</f>
        <v>41400</v>
      </c>
    </row>
    <row r="37" spans="1:11" ht="35.1" hidden="1" customHeight="1" thickBot="1">
      <c r="A37" s="552">
        <v>87</v>
      </c>
      <c r="B37" s="553" t="s">
        <v>117</v>
      </c>
      <c r="C37" s="554" t="s">
        <v>300</v>
      </c>
      <c r="D37" s="555"/>
      <c r="E37" s="562" t="s">
        <v>141</v>
      </c>
      <c r="F37" s="561" t="s">
        <v>299</v>
      </c>
      <c r="G37" s="555"/>
      <c r="H37" s="558">
        <v>0</v>
      </c>
      <c r="I37" s="558">
        <f>I36-H36</f>
        <v>0</v>
      </c>
      <c r="J37" s="558">
        <f>J36-I36</f>
        <v>0</v>
      </c>
      <c r="K37" s="559">
        <f>K36-J36</f>
        <v>41400</v>
      </c>
    </row>
    <row r="38" spans="1:11" ht="35.1" hidden="1" customHeight="1">
      <c r="A38" s="291">
        <v>87</v>
      </c>
      <c r="B38" s="463" t="s">
        <v>117</v>
      </c>
      <c r="C38" s="387" t="s">
        <v>300</v>
      </c>
      <c r="D38" s="224"/>
      <c r="E38" s="15" t="s">
        <v>302</v>
      </c>
      <c r="F38" s="564" t="s">
        <v>303</v>
      </c>
      <c r="G38" s="387" t="s">
        <v>287</v>
      </c>
      <c r="H38" s="236">
        <v>0</v>
      </c>
      <c r="I38" s="236">
        <v>0</v>
      </c>
      <c r="J38" s="451">
        <v>0</v>
      </c>
      <c r="K38" s="547">
        <v>6</v>
      </c>
    </row>
    <row r="39" spans="1:11" ht="35.1" hidden="1" customHeight="1">
      <c r="A39" s="291">
        <v>87</v>
      </c>
      <c r="B39" s="463" t="s">
        <v>117</v>
      </c>
      <c r="C39" s="387" t="s">
        <v>300</v>
      </c>
      <c r="D39" s="128"/>
      <c r="E39" s="2" t="s">
        <v>302</v>
      </c>
      <c r="F39" s="474" t="s">
        <v>303</v>
      </c>
      <c r="G39" s="212" t="s">
        <v>288</v>
      </c>
      <c r="H39" s="146">
        <v>0</v>
      </c>
      <c r="I39" s="146"/>
      <c r="J39" s="452">
        <v>0</v>
      </c>
      <c r="K39" s="548">
        <v>1000</v>
      </c>
    </row>
    <row r="40" spans="1:11" ht="35.1" hidden="1" customHeight="1">
      <c r="A40" s="291">
        <v>87</v>
      </c>
      <c r="B40" s="463" t="s">
        <v>117</v>
      </c>
      <c r="C40" s="387" t="s">
        <v>300</v>
      </c>
      <c r="D40" s="128"/>
      <c r="E40" s="2" t="s">
        <v>302</v>
      </c>
      <c r="F40" s="474" t="s">
        <v>304</v>
      </c>
      <c r="G40" s="212" t="s">
        <v>289</v>
      </c>
      <c r="H40" s="146">
        <v>0</v>
      </c>
      <c r="I40" s="146">
        <v>0</v>
      </c>
      <c r="J40" s="452">
        <v>0</v>
      </c>
      <c r="K40" s="549">
        <f>K39/K38</f>
        <v>166.66666666666666</v>
      </c>
    </row>
    <row r="41" spans="1:11" ht="35.1" hidden="1" customHeight="1">
      <c r="A41" s="472">
        <v>87</v>
      </c>
      <c r="B41" s="473" t="s">
        <v>117</v>
      </c>
      <c r="C41" s="448" t="s">
        <v>300</v>
      </c>
      <c r="D41" s="178"/>
      <c r="E41" s="467" t="s">
        <v>302</v>
      </c>
      <c r="F41" s="468" t="s">
        <v>290</v>
      </c>
      <c r="G41" s="469"/>
      <c r="H41" s="194">
        <v>0</v>
      </c>
      <c r="I41" s="194">
        <f>I40-H603</f>
        <v>0</v>
      </c>
      <c r="J41" s="478">
        <f>J40-I40</f>
        <v>0</v>
      </c>
      <c r="K41" s="544">
        <f>K40-J40</f>
        <v>166.66666666666666</v>
      </c>
    </row>
    <row r="42" spans="1:11" ht="35.1" hidden="1" customHeight="1">
      <c r="A42" s="291">
        <v>87</v>
      </c>
      <c r="B42" s="463" t="s">
        <v>117</v>
      </c>
      <c r="C42" s="387" t="s">
        <v>300</v>
      </c>
      <c r="D42" s="128"/>
      <c r="E42" s="2" t="s">
        <v>302</v>
      </c>
      <c r="F42" s="474" t="s">
        <v>304</v>
      </c>
      <c r="G42" s="129" t="s">
        <v>291</v>
      </c>
      <c r="H42" s="146">
        <v>0</v>
      </c>
      <c r="I42" s="146">
        <v>0</v>
      </c>
      <c r="J42" s="452"/>
      <c r="K42" s="548">
        <v>68</v>
      </c>
    </row>
    <row r="43" spans="1:11" ht="35.1" hidden="1" customHeight="1">
      <c r="A43" s="291">
        <v>87</v>
      </c>
      <c r="B43" s="463" t="s">
        <v>117</v>
      </c>
      <c r="C43" s="387" t="s">
        <v>300</v>
      </c>
      <c r="D43" s="128"/>
      <c r="E43" s="2" t="s">
        <v>302</v>
      </c>
      <c r="F43" s="474" t="s">
        <v>304</v>
      </c>
      <c r="G43" s="212" t="s">
        <v>292</v>
      </c>
      <c r="H43" s="146">
        <v>0</v>
      </c>
      <c r="I43" s="146">
        <v>0</v>
      </c>
      <c r="J43" s="452">
        <v>50</v>
      </c>
      <c r="K43" s="548">
        <v>13000</v>
      </c>
    </row>
    <row r="44" spans="1:11" ht="35.1" hidden="1" customHeight="1">
      <c r="A44" s="291">
        <v>87</v>
      </c>
      <c r="B44" s="463" t="s">
        <v>117</v>
      </c>
      <c r="C44" s="387" t="s">
        <v>300</v>
      </c>
      <c r="D44" s="128"/>
      <c r="E44" s="2" t="s">
        <v>302</v>
      </c>
      <c r="F44" s="474" t="s">
        <v>304</v>
      </c>
      <c r="G44" s="212" t="s">
        <v>293</v>
      </c>
      <c r="H44" s="146">
        <v>0</v>
      </c>
      <c r="I44" s="146">
        <v>0</v>
      </c>
      <c r="J44" s="452"/>
      <c r="K44" s="550">
        <f>K43/K42</f>
        <v>191.1764705882353</v>
      </c>
    </row>
    <row r="45" spans="1:11" ht="35.1" hidden="1" customHeight="1">
      <c r="A45" s="472">
        <v>87</v>
      </c>
      <c r="B45" s="473" t="s">
        <v>117</v>
      </c>
      <c r="C45" s="448" t="s">
        <v>300</v>
      </c>
      <c r="D45" s="178"/>
      <c r="E45" s="467" t="s">
        <v>302</v>
      </c>
      <c r="F45" s="468" t="s">
        <v>294</v>
      </c>
      <c r="G45" s="470"/>
      <c r="H45" s="194">
        <v>0</v>
      </c>
      <c r="I45" s="194">
        <f>I44-H44</f>
        <v>0</v>
      </c>
      <c r="J45" s="478">
        <f>J44-I44</f>
        <v>0</v>
      </c>
      <c r="K45" s="544">
        <f>K44-J44</f>
        <v>191.1764705882353</v>
      </c>
    </row>
    <row r="46" spans="1:11" ht="35.1" hidden="1" customHeight="1">
      <c r="A46" s="291">
        <v>87</v>
      </c>
      <c r="B46" s="463" t="s">
        <v>117</v>
      </c>
      <c r="C46" s="387" t="s">
        <v>300</v>
      </c>
      <c r="D46" s="128"/>
      <c r="E46" s="2" t="s">
        <v>302</v>
      </c>
      <c r="F46" s="474" t="s">
        <v>304</v>
      </c>
      <c r="G46" s="128" t="s">
        <v>295</v>
      </c>
      <c r="H46" s="146">
        <v>0</v>
      </c>
      <c r="I46" s="146">
        <v>0</v>
      </c>
      <c r="J46" s="452"/>
      <c r="K46" s="548">
        <v>62</v>
      </c>
    </row>
    <row r="47" spans="1:11" ht="35.1" hidden="1" customHeight="1">
      <c r="A47" s="291">
        <v>87</v>
      </c>
      <c r="B47" s="463" t="s">
        <v>117</v>
      </c>
      <c r="C47" s="387" t="s">
        <v>300</v>
      </c>
      <c r="D47" s="128"/>
      <c r="E47" s="2" t="s">
        <v>302</v>
      </c>
      <c r="F47" s="474" t="s">
        <v>303</v>
      </c>
      <c r="G47" s="128" t="s">
        <v>297</v>
      </c>
      <c r="H47" s="146">
        <v>0</v>
      </c>
      <c r="I47" s="146">
        <v>0</v>
      </c>
      <c r="J47" s="452">
        <v>49.92</v>
      </c>
      <c r="K47" s="548">
        <v>9161.232</v>
      </c>
    </row>
    <row r="48" spans="1:11" ht="35.1" hidden="1" customHeight="1">
      <c r="A48" s="291">
        <v>87</v>
      </c>
      <c r="B48" s="463" t="s">
        <v>117</v>
      </c>
      <c r="C48" s="387" t="s">
        <v>300</v>
      </c>
      <c r="D48" s="475"/>
      <c r="E48" s="2" t="s">
        <v>302</v>
      </c>
      <c r="F48" s="474" t="s">
        <v>303</v>
      </c>
      <c r="G48" s="475" t="s">
        <v>298</v>
      </c>
      <c r="H48" s="455">
        <v>0</v>
      </c>
      <c r="I48" s="455">
        <v>0</v>
      </c>
      <c r="J48" s="455">
        <v>0</v>
      </c>
      <c r="K48" s="551">
        <f>K47/K46</f>
        <v>147.7618064516129</v>
      </c>
    </row>
    <row r="49" spans="1:11" ht="35.1" hidden="1" customHeight="1" thickBot="1">
      <c r="A49" s="552">
        <v>87</v>
      </c>
      <c r="B49" s="553" t="s">
        <v>117</v>
      </c>
      <c r="C49" s="554" t="s">
        <v>300</v>
      </c>
      <c r="D49" s="555"/>
      <c r="E49" s="556" t="s">
        <v>302</v>
      </c>
      <c r="F49" s="561" t="s">
        <v>299</v>
      </c>
      <c r="G49" s="555"/>
      <c r="H49" s="558">
        <v>0</v>
      </c>
      <c r="I49" s="558">
        <f>I48-H48</f>
        <v>0</v>
      </c>
      <c r="J49" s="566">
        <f>J48-I48</f>
        <v>0</v>
      </c>
      <c r="K49" s="559">
        <f>K48-J48</f>
        <v>147.7618064516129</v>
      </c>
    </row>
    <row r="50" spans="1:11" ht="35.1" hidden="1" customHeight="1">
      <c r="A50" s="291">
        <v>87</v>
      </c>
      <c r="B50" s="463" t="s">
        <v>117</v>
      </c>
      <c r="C50" s="560" t="s">
        <v>300</v>
      </c>
      <c r="D50" s="565"/>
      <c r="E50" s="225" t="s">
        <v>305</v>
      </c>
      <c r="F50" s="564" t="s">
        <v>306</v>
      </c>
      <c r="G50" s="387" t="s">
        <v>287</v>
      </c>
      <c r="H50" s="236">
        <v>0</v>
      </c>
      <c r="I50" s="236">
        <v>0</v>
      </c>
      <c r="J50" s="451">
        <v>0</v>
      </c>
      <c r="K50" s="547">
        <v>0</v>
      </c>
    </row>
    <row r="51" spans="1:11" ht="35.1" hidden="1" customHeight="1">
      <c r="A51" s="35">
        <v>87</v>
      </c>
      <c r="B51" s="464" t="s">
        <v>117</v>
      </c>
      <c r="C51" s="129" t="s">
        <v>300</v>
      </c>
      <c r="D51" s="476"/>
      <c r="E51" s="2" t="s">
        <v>305</v>
      </c>
      <c r="F51" s="474" t="s">
        <v>306</v>
      </c>
      <c r="G51" s="212" t="s">
        <v>288</v>
      </c>
      <c r="H51" s="146">
        <v>0</v>
      </c>
      <c r="I51" s="146">
        <v>100</v>
      </c>
      <c r="J51" s="452">
        <v>100</v>
      </c>
      <c r="K51" s="548">
        <v>0</v>
      </c>
    </row>
    <row r="52" spans="1:11" ht="35.1" hidden="1" customHeight="1">
      <c r="A52" s="35">
        <v>87</v>
      </c>
      <c r="B52" s="464" t="s">
        <v>117</v>
      </c>
      <c r="C52" s="129" t="s">
        <v>300</v>
      </c>
      <c r="D52" s="476"/>
      <c r="E52" s="2" t="s">
        <v>305</v>
      </c>
      <c r="F52" s="474" t="s">
        <v>306</v>
      </c>
      <c r="G52" s="212" t="s">
        <v>289</v>
      </c>
      <c r="H52" s="146">
        <v>0</v>
      </c>
      <c r="I52" s="146"/>
      <c r="J52" s="452"/>
      <c r="K52" s="550">
        <v>0</v>
      </c>
    </row>
    <row r="53" spans="1:11" ht="35.1" hidden="1" customHeight="1">
      <c r="A53" s="465">
        <v>87</v>
      </c>
      <c r="B53" s="466" t="s">
        <v>117</v>
      </c>
      <c r="C53" s="179" t="s">
        <v>300</v>
      </c>
      <c r="D53" s="178"/>
      <c r="E53" s="467" t="s">
        <v>305</v>
      </c>
      <c r="F53" s="468" t="s">
        <v>290</v>
      </c>
      <c r="G53" s="469"/>
      <c r="H53" s="192">
        <v>0</v>
      </c>
      <c r="I53" s="492">
        <f>I52-H52</f>
        <v>0</v>
      </c>
      <c r="J53" s="492">
        <f>J52-I52</f>
        <v>0</v>
      </c>
      <c r="K53" s="544">
        <f>K52-J52</f>
        <v>0</v>
      </c>
    </row>
    <row r="54" spans="1:11" ht="35.1" hidden="1" customHeight="1">
      <c r="A54" s="35">
        <v>87</v>
      </c>
      <c r="B54" s="464" t="s">
        <v>117</v>
      </c>
      <c r="C54" s="129" t="s">
        <v>300</v>
      </c>
      <c r="D54" s="476"/>
      <c r="E54" s="2" t="s">
        <v>305</v>
      </c>
      <c r="F54" s="474" t="s">
        <v>306</v>
      </c>
      <c r="G54" s="129" t="s">
        <v>291</v>
      </c>
      <c r="H54" s="146">
        <v>0</v>
      </c>
      <c r="I54" s="146"/>
      <c r="J54" s="452"/>
      <c r="K54" s="548">
        <v>59</v>
      </c>
    </row>
    <row r="55" spans="1:11" ht="35.1" hidden="1" customHeight="1">
      <c r="A55" s="35">
        <v>87</v>
      </c>
      <c r="B55" s="464" t="s">
        <v>117</v>
      </c>
      <c r="C55" s="129" t="s">
        <v>300</v>
      </c>
      <c r="D55" s="476"/>
      <c r="E55" s="2" t="s">
        <v>305</v>
      </c>
      <c r="F55" s="474" t="s">
        <v>306</v>
      </c>
      <c r="G55" s="212" t="s">
        <v>292</v>
      </c>
      <c r="H55" s="146">
        <v>0</v>
      </c>
      <c r="I55" s="146">
        <v>100</v>
      </c>
      <c r="J55" s="452">
        <v>100</v>
      </c>
      <c r="K55" s="548">
        <v>1200</v>
      </c>
    </row>
    <row r="56" spans="1:11" ht="35.1" hidden="1" customHeight="1">
      <c r="A56" s="35">
        <v>87</v>
      </c>
      <c r="B56" s="464" t="s">
        <v>117</v>
      </c>
      <c r="C56" s="129" t="s">
        <v>300</v>
      </c>
      <c r="D56" s="476"/>
      <c r="E56" s="2" t="s">
        <v>305</v>
      </c>
      <c r="F56" s="474" t="s">
        <v>306</v>
      </c>
      <c r="G56" s="212" t="s">
        <v>293</v>
      </c>
      <c r="H56" s="146">
        <v>0</v>
      </c>
      <c r="I56" s="146"/>
      <c r="J56" s="452"/>
      <c r="K56" s="550">
        <f>K55/K54</f>
        <v>20.338983050847457</v>
      </c>
    </row>
    <row r="57" spans="1:11" ht="35.1" hidden="1" customHeight="1">
      <c r="A57" s="465">
        <v>87</v>
      </c>
      <c r="B57" s="466" t="s">
        <v>117</v>
      </c>
      <c r="C57" s="179" t="s">
        <v>300</v>
      </c>
      <c r="D57" s="178"/>
      <c r="E57" s="467" t="s">
        <v>305</v>
      </c>
      <c r="F57" s="468" t="s">
        <v>294</v>
      </c>
      <c r="G57" s="470"/>
      <c r="H57" s="192">
        <v>0</v>
      </c>
      <c r="I57" s="492">
        <f>I56-H56</f>
        <v>0</v>
      </c>
      <c r="J57" s="492">
        <f>J56-I56</f>
        <v>0</v>
      </c>
      <c r="K57" s="544">
        <f>K56-J56</f>
        <v>20.338983050847457</v>
      </c>
    </row>
    <row r="58" spans="1:11" ht="35.1" hidden="1" customHeight="1">
      <c r="A58" s="35">
        <v>87</v>
      </c>
      <c r="B58" s="464" t="s">
        <v>117</v>
      </c>
      <c r="C58" s="129" t="s">
        <v>300</v>
      </c>
      <c r="D58" s="476"/>
      <c r="E58" s="2" t="s">
        <v>305</v>
      </c>
      <c r="F58" s="474" t="s">
        <v>306</v>
      </c>
      <c r="G58" s="128" t="s">
        <v>295</v>
      </c>
      <c r="H58" s="146">
        <v>0</v>
      </c>
      <c r="I58" s="146"/>
      <c r="J58" s="452">
        <v>0</v>
      </c>
      <c r="K58" s="548">
        <v>62</v>
      </c>
    </row>
    <row r="59" spans="1:11" ht="35.1" hidden="1" customHeight="1">
      <c r="A59" s="35">
        <v>87</v>
      </c>
      <c r="B59" s="464" t="s">
        <v>117</v>
      </c>
      <c r="C59" s="129" t="s">
        <v>300</v>
      </c>
      <c r="D59" s="476"/>
      <c r="E59" s="2" t="s">
        <v>305</v>
      </c>
      <c r="F59" s="474" t="s">
        <v>306</v>
      </c>
      <c r="G59" s="128" t="s">
        <v>297</v>
      </c>
      <c r="H59" s="146">
        <v>0</v>
      </c>
      <c r="I59" s="146">
        <v>97</v>
      </c>
      <c r="J59" s="452">
        <v>0</v>
      </c>
      <c r="K59" s="550">
        <v>897600</v>
      </c>
    </row>
    <row r="60" spans="1:11" ht="35.1" hidden="1" customHeight="1">
      <c r="A60" s="35">
        <v>87</v>
      </c>
      <c r="B60" s="464" t="s">
        <v>117</v>
      </c>
      <c r="C60" s="129" t="s">
        <v>300</v>
      </c>
      <c r="D60" s="128"/>
      <c r="E60" s="2" t="s">
        <v>305</v>
      </c>
      <c r="F60" s="474" t="s">
        <v>306</v>
      </c>
      <c r="G60" s="128" t="s">
        <v>298</v>
      </c>
      <c r="H60" s="146">
        <v>0</v>
      </c>
      <c r="I60" s="546" t="e">
        <f>I59/I58</f>
        <v>#DIV/0!</v>
      </c>
      <c r="J60" s="452">
        <v>0</v>
      </c>
      <c r="K60" s="550">
        <f>K59/K58</f>
        <v>14477.41935483871</v>
      </c>
    </row>
    <row r="61" spans="1:11" ht="35.1" hidden="1" customHeight="1" thickBot="1">
      <c r="A61" s="552">
        <v>87</v>
      </c>
      <c r="B61" s="553" t="s">
        <v>117</v>
      </c>
      <c r="C61" s="561" t="s">
        <v>300</v>
      </c>
      <c r="D61" s="555"/>
      <c r="E61" s="556" t="s">
        <v>305</v>
      </c>
      <c r="F61" s="561" t="s">
        <v>299</v>
      </c>
      <c r="G61" s="555"/>
      <c r="H61" s="558">
        <v>0</v>
      </c>
      <c r="I61" s="563" t="e">
        <f>I60-H60</f>
        <v>#DIV/0!</v>
      </c>
      <c r="J61" s="563" t="e">
        <f>J60-I60</f>
        <v>#DIV/0!</v>
      </c>
      <c r="K61" s="559">
        <f>K60-J60</f>
        <v>14477.41935483871</v>
      </c>
    </row>
    <row r="62" spans="1:11" ht="42.75" hidden="1" customHeight="1">
      <c r="A62" s="291">
        <v>87</v>
      </c>
      <c r="B62" s="463" t="s">
        <v>117</v>
      </c>
      <c r="C62" s="560" t="s">
        <v>300</v>
      </c>
      <c r="D62" s="224"/>
      <c r="E62" s="225" t="s">
        <v>307</v>
      </c>
      <c r="F62" s="564" t="s">
        <v>308</v>
      </c>
      <c r="G62" s="387" t="s">
        <v>287</v>
      </c>
      <c r="H62" s="236">
        <v>0</v>
      </c>
      <c r="I62" s="236">
        <v>0</v>
      </c>
      <c r="J62" s="567">
        <v>0</v>
      </c>
      <c r="K62" s="547">
        <v>10000</v>
      </c>
    </row>
    <row r="63" spans="1:11" ht="42.75" hidden="1" customHeight="1">
      <c r="A63" s="35">
        <v>87</v>
      </c>
      <c r="B63" s="464" t="s">
        <v>117</v>
      </c>
      <c r="C63" s="129" t="s">
        <v>300</v>
      </c>
      <c r="D63" s="128"/>
      <c r="E63" s="2" t="s">
        <v>307</v>
      </c>
      <c r="F63" s="474" t="s">
        <v>308</v>
      </c>
      <c r="G63" s="212" t="s">
        <v>288</v>
      </c>
      <c r="H63" s="146">
        <v>0</v>
      </c>
      <c r="I63" s="146">
        <v>0</v>
      </c>
      <c r="J63" s="452">
        <v>2700</v>
      </c>
      <c r="K63" s="548">
        <v>10000</v>
      </c>
    </row>
    <row r="64" spans="1:11" ht="42.75" hidden="1" customHeight="1">
      <c r="A64" s="35">
        <v>87</v>
      </c>
      <c r="B64" s="464" t="s">
        <v>117</v>
      </c>
      <c r="C64" s="129" t="s">
        <v>300</v>
      </c>
      <c r="D64" s="128"/>
      <c r="E64" s="2" t="s">
        <v>307</v>
      </c>
      <c r="F64" s="474" t="s">
        <v>308</v>
      </c>
      <c r="G64" s="212" t="s">
        <v>289</v>
      </c>
      <c r="H64" s="146">
        <v>0</v>
      </c>
      <c r="I64" s="146">
        <v>0</v>
      </c>
      <c r="J64" s="452" t="e">
        <f>J63/J62</f>
        <v>#DIV/0!</v>
      </c>
      <c r="K64" s="550">
        <f>K63/K62</f>
        <v>1</v>
      </c>
    </row>
    <row r="65" spans="1:11" ht="42.75" hidden="1" customHeight="1">
      <c r="A65" s="465">
        <v>87</v>
      </c>
      <c r="B65" s="466" t="s">
        <v>117</v>
      </c>
      <c r="C65" s="179" t="s">
        <v>300</v>
      </c>
      <c r="D65" s="178"/>
      <c r="E65" s="467" t="s">
        <v>307</v>
      </c>
      <c r="F65" s="179" t="s">
        <v>290</v>
      </c>
      <c r="G65" s="469"/>
      <c r="H65" s="194">
        <v>0</v>
      </c>
      <c r="I65" s="194">
        <v>0</v>
      </c>
      <c r="J65" s="478" t="e">
        <f>J64-I64</f>
        <v>#DIV/0!</v>
      </c>
      <c r="K65" s="544" t="e">
        <f>K64-J64</f>
        <v>#DIV/0!</v>
      </c>
    </row>
    <row r="66" spans="1:11" ht="42.75" hidden="1" customHeight="1">
      <c r="A66" s="35">
        <v>87</v>
      </c>
      <c r="B66" s="464" t="s">
        <v>117</v>
      </c>
      <c r="C66" s="129" t="s">
        <v>300</v>
      </c>
      <c r="D66" s="128"/>
      <c r="E66" s="2" t="s">
        <v>307</v>
      </c>
      <c r="F66" s="474" t="s">
        <v>308</v>
      </c>
      <c r="G66" s="129" t="s">
        <v>291</v>
      </c>
      <c r="H66" s="146">
        <v>0</v>
      </c>
      <c r="I66" s="146">
        <v>0</v>
      </c>
      <c r="J66" s="452"/>
      <c r="K66" s="548">
        <v>10000</v>
      </c>
    </row>
    <row r="67" spans="1:11" ht="42.75" hidden="1" customHeight="1">
      <c r="A67" s="35">
        <v>87</v>
      </c>
      <c r="B67" s="464" t="s">
        <v>117</v>
      </c>
      <c r="C67" s="129" t="s">
        <v>300</v>
      </c>
      <c r="D67" s="128"/>
      <c r="E67" s="2" t="s">
        <v>307</v>
      </c>
      <c r="F67" s="474" t="s">
        <v>308</v>
      </c>
      <c r="G67" s="212" t="s">
        <v>292</v>
      </c>
      <c r="H67" s="146">
        <v>0</v>
      </c>
      <c r="I67" s="146">
        <v>0</v>
      </c>
      <c r="J67" s="452">
        <v>2700</v>
      </c>
      <c r="K67" s="548">
        <v>10000</v>
      </c>
    </row>
    <row r="68" spans="1:11" ht="42.75" hidden="1" customHeight="1">
      <c r="A68" s="35">
        <v>87</v>
      </c>
      <c r="B68" s="464" t="s">
        <v>117</v>
      </c>
      <c r="C68" s="129" t="s">
        <v>300</v>
      </c>
      <c r="D68" s="128"/>
      <c r="E68" s="2" t="s">
        <v>307</v>
      </c>
      <c r="F68" s="474" t="s">
        <v>308</v>
      </c>
      <c r="G68" s="212" t="s">
        <v>293</v>
      </c>
      <c r="H68" s="146">
        <v>0</v>
      </c>
      <c r="I68" s="146">
        <v>0</v>
      </c>
      <c r="J68" s="452"/>
      <c r="K68" s="550">
        <f>K67/K66</f>
        <v>1</v>
      </c>
    </row>
    <row r="69" spans="1:11" ht="35.1" hidden="1" customHeight="1">
      <c r="A69" s="465">
        <v>87</v>
      </c>
      <c r="B69" s="466" t="s">
        <v>117</v>
      </c>
      <c r="C69" s="179" t="s">
        <v>300</v>
      </c>
      <c r="D69" s="178"/>
      <c r="E69" s="467" t="s">
        <v>307</v>
      </c>
      <c r="F69" s="179" t="s">
        <v>294</v>
      </c>
      <c r="G69" s="470"/>
      <c r="H69" s="194">
        <v>0</v>
      </c>
      <c r="I69" s="194">
        <f>I68-H68</f>
        <v>0</v>
      </c>
      <c r="J69" s="478">
        <f>J68-I68</f>
        <v>0</v>
      </c>
      <c r="K69" s="544">
        <f>K68-J68</f>
        <v>1</v>
      </c>
    </row>
    <row r="70" spans="1:11" ht="46.5" hidden="1" customHeight="1">
      <c r="A70" s="35">
        <v>87</v>
      </c>
      <c r="B70" s="464" t="s">
        <v>117</v>
      </c>
      <c r="C70" s="129" t="s">
        <v>300</v>
      </c>
      <c r="D70" s="128"/>
      <c r="E70" s="2" t="s">
        <v>307</v>
      </c>
      <c r="F70" s="474" t="s">
        <v>308</v>
      </c>
      <c r="G70" s="128" t="s">
        <v>295</v>
      </c>
      <c r="H70" s="146">
        <v>0</v>
      </c>
      <c r="I70" s="146">
        <v>0</v>
      </c>
      <c r="J70" s="452">
        <v>0</v>
      </c>
      <c r="K70" s="548">
        <v>10000</v>
      </c>
    </row>
    <row r="71" spans="1:11" ht="46.5" hidden="1" customHeight="1">
      <c r="A71" s="35">
        <v>87</v>
      </c>
      <c r="B71" s="464" t="s">
        <v>117</v>
      </c>
      <c r="C71" s="129" t="s">
        <v>300</v>
      </c>
      <c r="D71" s="128"/>
      <c r="E71" s="2" t="s">
        <v>307</v>
      </c>
      <c r="F71" s="474" t="s">
        <v>308</v>
      </c>
      <c r="G71" s="128" t="s">
        <v>297</v>
      </c>
      <c r="H71" s="146">
        <v>0</v>
      </c>
      <c r="I71" s="146">
        <v>0</v>
      </c>
      <c r="J71" s="452">
        <v>0</v>
      </c>
      <c r="K71" s="548">
        <v>9468</v>
      </c>
    </row>
    <row r="72" spans="1:11" ht="46.5" hidden="1" customHeight="1">
      <c r="A72" s="35">
        <v>87</v>
      </c>
      <c r="B72" s="464" t="s">
        <v>117</v>
      </c>
      <c r="C72" s="129" t="s">
        <v>300</v>
      </c>
      <c r="D72" s="128"/>
      <c r="E72" s="2" t="s">
        <v>307</v>
      </c>
      <c r="F72" s="474" t="s">
        <v>308</v>
      </c>
      <c r="G72" s="128" t="s">
        <v>298</v>
      </c>
      <c r="H72" s="146">
        <v>0</v>
      </c>
      <c r="I72" s="146">
        <v>0</v>
      </c>
      <c r="J72" s="452">
        <v>0</v>
      </c>
      <c r="K72" s="550">
        <f>K71/K70</f>
        <v>0.94679999999999997</v>
      </c>
    </row>
    <row r="73" spans="1:11" ht="35.1" hidden="1" customHeight="1" thickBot="1">
      <c r="A73" s="552">
        <v>87</v>
      </c>
      <c r="B73" s="553" t="s">
        <v>117</v>
      </c>
      <c r="C73" s="561" t="s">
        <v>300</v>
      </c>
      <c r="D73" s="555"/>
      <c r="E73" s="556" t="s">
        <v>307</v>
      </c>
      <c r="F73" s="561" t="s">
        <v>299</v>
      </c>
      <c r="G73" s="555"/>
      <c r="H73" s="558">
        <v>0</v>
      </c>
      <c r="I73" s="558">
        <v>0</v>
      </c>
      <c r="J73" s="558">
        <f>J72-I72</f>
        <v>0</v>
      </c>
      <c r="K73" s="559">
        <f>K72-J72</f>
        <v>0.94679999999999997</v>
      </c>
    </row>
    <row r="74" spans="1:11" ht="40.5" hidden="1" customHeight="1">
      <c r="A74" s="291">
        <v>87</v>
      </c>
      <c r="B74" s="463" t="s">
        <v>117</v>
      </c>
      <c r="C74" s="560" t="s">
        <v>300</v>
      </c>
      <c r="D74" s="224"/>
      <c r="E74" s="225" t="s">
        <v>309</v>
      </c>
      <c r="F74" s="564" t="s">
        <v>310</v>
      </c>
      <c r="G74" s="387" t="s">
        <v>287</v>
      </c>
      <c r="H74" s="236">
        <v>0</v>
      </c>
      <c r="I74" s="236">
        <v>0</v>
      </c>
      <c r="J74" s="451"/>
      <c r="K74" s="547">
        <v>5</v>
      </c>
    </row>
    <row r="75" spans="1:11" ht="40.5" hidden="1" customHeight="1">
      <c r="A75" s="35">
        <v>87</v>
      </c>
      <c r="B75" s="464" t="s">
        <v>117</v>
      </c>
      <c r="C75" s="129" t="s">
        <v>300</v>
      </c>
      <c r="D75" s="128"/>
      <c r="E75" s="2" t="s">
        <v>309</v>
      </c>
      <c r="F75" s="474" t="s">
        <v>310</v>
      </c>
      <c r="G75" s="212" t="s">
        <v>288</v>
      </c>
      <c r="H75" s="146">
        <v>0</v>
      </c>
      <c r="I75" s="146">
        <v>0</v>
      </c>
      <c r="J75" s="452">
        <v>1200</v>
      </c>
      <c r="K75" s="548">
        <v>1200</v>
      </c>
    </row>
    <row r="76" spans="1:11" ht="40.5" hidden="1" customHeight="1">
      <c r="A76" s="35">
        <v>87</v>
      </c>
      <c r="B76" s="464" t="s">
        <v>117</v>
      </c>
      <c r="C76" s="129" t="s">
        <v>300</v>
      </c>
      <c r="D76" s="128"/>
      <c r="E76" s="2" t="s">
        <v>309</v>
      </c>
      <c r="F76" s="474" t="s">
        <v>310</v>
      </c>
      <c r="G76" s="212" t="s">
        <v>289</v>
      </c>
      <c r="H76" s="146">
        <v>0</v>
      </c>
      <c r="I76" s="146">
        <v>0</v>
      </c>
      <c r="J76" s="452"/>
      <c r="K76" s="550">
        <f>K75/K74</f>
        <v>240</v>
      </c>
    </row>
    <row r="77" spans="1:11" ht="35.1" hidden="1" customHeight="1">
      <c r="A77" s="465">
        <v>87</v>
      </c>
      <c r="B77" s="466" t="s">
        <v>117</v>
      </c>
      <c r="C77" s="179" t="s">
        <v>300</v>
      </c>
      <c r="D77" s="178"/>
      <c r="E77" s="467" t="s">
        <v>309</v>
      </c>
      <c r="F77" s="179" t="s">
        <v>290</v>
      </c>
      <c r="G77" s="469"/>
      <c r="H77" s="194">
        <v>0</v>
      </c>
      <c r="I77" s="194">
        <v>0</v>
      </c>
      <c r="J77" s="478">
        <f>J76-I76</f>
        <v>0</v>
      </c>
      <c r="K77" s="544">
        <f>K76-J76</f>
        <v>240</v>
      </c>
    </row>
    <row r="78" spans="1:11" ht="42.75" hidden="1" customHeight="1">
      <c r="A78" s="35">
        <v>87</v>
      </c>
      <c r="B78" s="464" t="s">
        <v>117</v>
      </c>
      <c r="C78" s="129" t="s">
        <v>300</v>
      </c>
      <c r="D78" s="128"/>
      <c r="E78" s="2" t="s">
        <v>309</v>
      </c>
      <c r="F78" s="474" t="s">
        <v>310</v>
      </c>
      <c r="G78" s="129" t="s">
        <v>291</v>
      </c>
      <c r="H78" s="146">
        <v>0</v>
      </c>
      <c r="I78" s="146">
        <v>0</v>
      </c>
      <c r="J78" s="452"/>
      <c r="K78" s="548">
        <v>5</v>
      </c>
    </row>
    <row r="79" spans="1:11" ht="42.75" hidden="1" customHeight="1">
      <c r="A79" s="35">
        <v>87</v>
      </c>
      <c r="B79" s="464" t="s">
        <v>117</v>
      </c>
      <c r="C79" s="129" t="s">
        <v>300</v>
      </c>
      <c r="D79" s="128"/>
      <c r="E79" s="2" t="s">
        <v>309</v>
      </c>
      <c r="F79" s="474" t="s">
        <v>310</v>
      </c>
      <c r="G79" s="212" t="s">
        <v>292</v>
      </c>
      <c r="H79" s="146">
        <v>0</v>
      </c>
      <c r="I79" s="146">
        <v>0</v>
      </c>
      <c r="J79" s="452">
        <v>1200</v>
      </c>
      <c r="K79" s="548">
        <v>1200</v>
      </c>
    </row>
    <row r="80" spans="1:11" ht="42.75" hidden="1" customHeight="1">
      <c r="A80" s="35">
        <v>87</v>
      </c>
      <c r="B80" s="464" t="s">
        <v>117</v>
      </c>
      <c r="C80" s="129" t="s">
        <v>300</v>
      </c>
      <c r="D80" s="128"/>
      <c r="E80" s="2" t="s">
        <v>309</v>
      </c>
      <c r="F80" s="474" t="s">
        <v>310</v>
      </c>
      <c r="G80" s="212" t="s">
        <v>293</v>
      </c>
      <c r="H80" s="146">
        <v>0</v>
      </c>
      <c r="I80" s="146">
        <v>0</v>
      </c>
      <c r="J80" s="452"/>
      <c r="K80" s="548">
        <f>K79/K78</f>
        <v>240</v>
      </c>
    </row>
    <row r="81" spans="1:11" ht="35.1" hidden="1" customHeight="1">
      <c r="A81" s="480">
        <v>87</v>
      </c>
      <c r="B81" s="477" t="s">
        <v>117</v>
      </c>
      <c r="C81" s="449" t="s">
        <v>300</v>
      </c>
      <c r="D81" s="177"/>
      <c r="E81" s="568" t="s">
        <v>309</v>
      </c>
      <c r="F81" s="179" t="s">
        <v>294</v>
      </c>
      <c r="G81" s="470"/>
      <c r="H81" s="454">
        <v>0</v>
      </c>
      <c r="I81" s="454">
        <v>0</v>
      </c>
      <c r="J81" s="479">
        <f>J80-I80</f>
        <v>0</v>
      </c>
      <c r="K81" s="544">
        <f>K80-J80</f>
        <v>240</v>
      </c>
    </row>
    <row r="82" spans="1:11" ht="40.5" hidden="1" customHeight="1">
      <c r="A82" s="35">
        <v>87</v>
      </c>
      <c r="B82" s="464" t="s">
        <v>117</v>
      </c>
      <c r="C82" s="129" t="s">
        <v>300</v>
      </c>
      <c r="D82" s="128"/>
      <c r="E82" s="2" t="s">
        <v>309</v>
      </c>
      <c r="F82" s="474" t="s">
        <v>310</v>
      </c>
      <c r="G82" s="128" t="s">
        <v>295</v>
      </c>
      <c r="H82" s="146">
        <v>0</v>
      </c>
      <c r="I82" s="146">
        <v>0</v>
      </c>
      <c r="J82" s="452">
        <v>0</v>
      </c>
      <c r="K82" s="548">
        <v>5</v>
      </c>
    </row>
    <row r="83" spans="1:11" ht="40.5" hidden="1" customHeight="1">
      <c r="A83" s="35">
        <v>87</v>
      </c>
      <c r="B83" s="464" t="s">
        <v>117</v>
      </c>
      <c r="C83" s="129" t="s">
        <v>300</v>
      </c>
      <c r="D83" s="128"/>
      <c r="E83" s="2" t="s">
        <v>309</v>
      </c>
      <c r="F83" s="474" t="s">
        <v>310</v>
      </c>
      <c r="G83" s="128" t="s">
        <v>297</v>
      </c>
      <c r="H83" s="146">
        <v>0</v>
      </c>
      <c r="I83" s="146">
        <v>0</v>
      </c>
      <c r="J83" s="452">
        <v>0</v>
      </c>
      <c r="K83" s="548">
        <v>1068</v>
      </c>
    </row>
    <row r="84" spans="1:11" ht="40.5" hidden="1" customHeight="1">
      <c r="A84" s="35">
        <v>87</v>
      </c>
      <c r="B84" s="464" t="s">
        <v>117</v>
      </c>
      <c r="C84" s="129" t="s">
        <v>300</v>
      </c>
      <c r="D84" s="128"/>
      <c r="E84" s="2" t="s">
        <v>309</v>
      </c>
      <c r="F84" s="474" t="s">
        <v>310</v>
      </c>
      <c r="G84" s="128" t="s">
        <v>298</v>
      </c>
      <c r="H84" s="146">
        <v>0</v>
      </c>
      <c r="I84" s="146">
        <v>0</v>
      </c>
      <c r="J84" s="452">
        <v>0</v>
      </c>
      <c r="K84" s="550">
        <f>K83/K82</f>
        <v>213.6</v>
      </c>
    </row>
    <row r="85" spans="1:11" ht="35.1" hidden="1" customHeight="1" thickBot="1">
      <c r="A85" s="552">
        <v>87</v>
      </c>
      <c r="B85" s="553" t="s">
        <v>117</v>
      </c>
      <c r="C85" s="561" t="s">
        <v>300</v>
      </c>
      <c r="D85" s="555"/>
      <c r="E85" s="556" t="s">
        <v>309</v>
      </c>
      <c r="F85" s="561" t="s">
        <v>299</v>
      </c>
      <c r="G85" s="555"/>
      <c r="H85" s="558">
        <v>0</v>
      </c>
      <c r="I85" s="558">
        <f>I84-H84</f>
        <v>0</v>
      </c>
      <c r="J85" s="558">
        <f>J84-I84</f>
        <v>0</v>
      </c>
      <c r="K85" s="559">
        <f>K84-J84</f>
        <v>213.6</v>
      </c>
    </row>
    <row r="86" spans="1:11" ht="30" hidden="1">
      <c r="A86" s="291">
        <v>87</v>
      </c>
      <c r="B86" s="463" t="s">
        <v>117</v>
      </c>
      <c r="C86" s="560" t="s">
        <v>300</v>
      </c>
      <c r="D86" s="569"/>
      <c r="E86" s="570" t="s">
        <v>311</v>
      </c>
      <c r="F86" s="224" t="s">
        <v>312</v>
      </c>
      <c r="G86" s="560" t="s">
        <v>287</v>
      </c>
      <c r="H86" s="210">
        <v>0</v>
      </c>
      <c r="I86" s="210">
        <v>0</v>
      </c>
      <c r="J86" s="571">
        <v>0</v>
      </c>
      <c r="K86" s="582">
        <v>0</v>
      </c>
    </row>
    <row r="87" spans="1:11" ht="30" hidden="1">
      <c r="A87" s="35">
        <v>87</v>
      </c>
      <c r="B87" s="464" t="s">
        <v>117</v>
      </c>
      <c r="C87" s="129" t="s">
        <v>300</v>
      </c>
      <c r="D87" s="208"/>
      <c r="E87" s="493" t="s">
        <v>311</v>
      </c>
      <c r="F87" s="128" t="s">
        <v>312</v>
      </c>
      <c r="G87" s="128" t="s">
        <v>288</v>
      </c>
      <c r="H87" s="144">
        <v>0</v>
      </c>
      <c r="I87" s="144">
        <v>0</v>
      </c>
      <c r="J87" s="494">
        <v>0</v>
      </c>
      <c r="K87" s="583">
        <v>0</v>
      </c>
    </row>
    <row r="88" spans="1:11" ht="30" hidden="1">
      <c r="A88" s="35">
        <v>87</v>
      </c>
      <c r="B88" s="464" t="s">
        <v>117</v>
      </c>
      <c r="C88" s="129" t="s">
        <v>300</v>
      </c>
      <c r="D88" s="208"/>
      <c r="E88" s="493" t="s">
        <v>311</v>
      </c>
      <c r="F88" s="128" t="s">
        <v>312</v>
      </c>
      <c r="G88" s="128" t="s">
        <v>289</v>
      </c>
      <c r="H88" s="144">
        <v>0</v>
      </c>
      <c r="I88" s="144">
        <v>0</v>
      </c>
      <c r="J88" s="494">
        <v>0</v>
      </c>
      <c r="K88" s="583">
        <v>0</v>
      </c>
    </row>
    <row r="89" spans="1:11" ht="29.25" hidden="1">
      <c r="A89" s="465">
        <v>87</v>
      </c>
      <c r="B89" s="466" t="s">
        <v>117</v>
      </c>
      <c r="C89" s="179" t="s">
        <v>300</v>
      </c>
      <c r="D89" s="495"/>
      <c r="E89" s="496" t="s">
        <v>311</v>
      </c>
      <c r="F89" s="179" t="s">
        <v>290</v>
      </c>
      <c r="G89" s="178"/>
      <c r="H89" s="497"/>
      <c r="I89" s="497">
        <f>I88-H88</f>
        <v>0</v>
      </c>
      <c r="J89" s="498">
        <f>J88-I88</f>
        <v>0</v>
      </c>
      <c r="K89" s="584">
        <f>K88-J88</f>
        <v>0</v>
      </c>
    </row>
    <row r="90" spans="1:11" ht="30" hidden="1">
      <c r="A90" s="35">
        <v>87</v>
      </c>
      <c r="B90" s="464" t="s">
        <v>117</v>
      </c>
      <c r="C90" s="129" t="s">
        <v>300</v>
      </c>
      <c r="D90" s="208"/>
      <c r="E90" s="493" t="s">
        <v>311</v>
      </c>
      <c r="F90" s="128" t="s">
        <v>312</v>
      </c>
      <c r="G90" s="129" t="s">
        <v>291</v>
      </c>
      <c r="H90" s="144">
        <v>0</v>
      </c>
      <c r="I90" s="144">
        <v>0</v>
      </c>
      <c r="J90" s="494">
        <v>0</v>
      </c>
      <c r="K90" s="583">
        <v>4</v>
      </c>
    </row>
    <row r="91" spans="1:11" ht="30" hidden="1">
      <c r="A91" s="35">
        <v>87</v>
      </c>
      <c r="B91" s="464" t="s">
        <v>117</v>
      </c>
      <c r="C91" s="129" t="s">
        <v>300</v>
      </c>
      <c r="D91" s="208"/>
      <c r="E91" s="493" t="s">
        <v>311</v>
      </c>
      <c r="F91" s="128" t="s">
        <v>312</v>
      </c>
      <c r="G91" s="128" t="s">
        <v>292</v>
      </c>
      <c r="H91" s="144">
        <v>0</v>
      </c>
      <c r="I91" s="144">
        <v>0</v>
      </c>
      <c r="J91" s="494">
        <v>0</v>
      </c>
      <c r="K91" s="583">
        <v>1000</v>
      </c>
    </row>
    <row r="92" spans="1:11" ht="30" hidden="1">
      <c r="A92" s="35">
        <v>87</v>
      </c>
      <c r="B92" s="464" t="s">
        <v>117</v>
      </c>
      <c r="C92" s="129" t="s">
        <v>300</v>
      </c>
      <c r="D92" s="208"/>
      <c r="E92" s="493" t="s">
        <v>311</v>
      </c>
      <c r="F92" s="128" t="s">
        <v>312</v>
      </c>
      <c r="G92" s="128" t="s">
        <v>293</v>
      </c>
      <c r="H92" s="144">
        <v>0</v>
      </c>
      <c r="I92" s="144">
        <v>0</v>
      </c>
      <c r="J92" s="494">
        <v>0</v>
      </c>
      <c r="K92" s="583">
        <f>K91/K90</f>
        <v>250</v>
      </c>
    </row>
    <row r="93" spans="1:11" ht="29.25" hidden="1">
      <c r="A93" s="465">
        <v>87</v>
      </c>
      <c r="B93" s="466" t="s">
        <v>117</v>
      </c>
      <c r="C93" s="179" t="s">
        <v>300</v>
      </c>
      <c r="D93" s="495"/>
      <c r="E93" s="496" t="s">
        <v>311</v>
      </c>
      <c r="F93" s="179" t="s">
        <v>294</v>
      </c>
      <c r="G93" s="178"/>
      <c r="H93" s="497"/>
      <c r="I93" s="497">
        <f>I92-H92</f>
        <v>0</v>
      </c>
      <c r="J93" s="498">
        <f>J92-I92</f>
        <v>0</v>
      </c>
      <c r="K93" s="584">
        <f>K92-J92</f>
        <v>250</v>
      </c>
    </row>
    <row r="94" spans="1:11" ht="30" hidden="1" customHeight="1">
      <c r="A94" s="35">
        <v>87</v>
      </c>
      <c r="B94" s="464" t="s">
        <v>117</v>
      </c>
      <c r="C94" s="129" t="s">
        <v>300</v>
      </c>
      <c r="D94" s="499"/>
      <c r="E94" s="493" t="s">
        <v>311</v>
      </c>
      <c r="F94" s="128" t="s">
        <v>312</v>
      </c>
      <c r="G94" s="128" t="s">
        <v>295</v>
      </c>
      <c r="H94" s="501">
        <v>0</v>
      </c>
      <c r="I94" s="501">
        <v>0</v>
      </c>
      <c r="J94" s="500">
        <v>0</v>
      </c>
      <c r="K94" s="585">
        <v>3</v>
      </c>
    </row>
    <row r="95" spans="1:11" ht="30" hidden="1" customHeight="1">
      <c r="A95" s="35">
        <v>87</v>
      </c>
      <c r="B95" s="464" t="s">
        <v>117</v>
      </c>
      <c r="C95" s="129" t="s">
        <v>300</v>
      </c>
      <c r="D95" s="499"/>
      <c r="E95" s="493" t="s">
        <v>311</v>
      </c>
      <c r="F95" s="128" t="s">
        <v>312</v>
      </c>
      <c r="G95" s="128" t="s">
        <v>297</v>
      </c>
      <c r="H95" s="501">
        <v>0</v>
      </c>
      <c r="I95" s="501">
        <v>0</v>
      </c>
      <c r="J95" s="500">
        <v>0</v>
      </c>
      <c r="K95" s="585">
        <v>500</v>
      </c>
    </row>
    <row r="96" spans="1:11" ht="30" hidden="1" customHeight="1">
      <c r="A96" s="35">
        <v>87</v>
      </c>
      <c r="B96" s="464" t="s">
        <v>117</v>
      </c>
      <c r="C96" s="129" t="s">
        <v>300</v>
      </c>
      <c r="D96" s="499"/>
      <c r="E96" s="493" t="s">
        <v>311</v>
      </c>
      <c r="F96" s="128" t="s">
        <v>312</v>
      </c>
      <c r="G96" s="128" t="s">
        <v>298</v>
      </c>
      <c r="H96" s="501">
        <v>0</v>
      </c>
      <c r="I96" s="501">
        <v>0</v>
      </c>
      <c r="J96" s="500">
        <v>0</v>
      </c>
      <c r="K96" s="586">
        <f>K95/K94</f>
        <v>166.66666666666666</v>
      </c>
    </row>
    <row r="97" spans="1:11" ht="30" hidden="1" customHeight="1" thickBot="1">
      <c r="A97" s="552">
        <v>87</v>
      </c>
      <c r="B97" s="553" t="s">
        <v>117</v>
      </c>
      <c r="C97" s="561" t="s">
        <v>300</v>
      </c>
      <c r="D97" s="555"/>
      <c r="E97" s="572" t="s">
        <v>311</v>
      </c>
      <c r="F97" s="561" t="s">
        <v>299</v>
      </c>
      <c r="G97" s="555"/>
      <c r="H97" s="558">
        <v>0</v>
      </c>
      <c r="I97" s="558">
        <v>0</v>
      </c>
      <c r="J97" s="558">
        <v>0</v>
      </c>
      <c r="K97" s="559">
        <f>K96-J96</f>
        <v>166.66666666666666</v>
      </c>
    </row>
    <row r="98" spans="1:11" ht="30" hidden="1">
      <c r="A98" s="291">
        <v>87</v>
      </c>
      <c r="B98" s="463" t="s">
        <v>117</v>
      </c>
      <c r="C98" s="560" t="s">
        <v>300</v>
      </c>
      <c r="D98" s="569"/>
      <c r="E98" s="570" t="s">
        <v>313</v>
      </c>
      <c r="F98" s="224" t="s">
        <v>314</v>
      </c>
      <c r="G98" s="560" t="s">
        <v>287</v>
      </c>
      <c r="H98" s="210">
        <v>0</v>
      </c>
      <c r="I98" s="210">
        <v>0</v>
      </c>
      <c r="J98" s="571">
        <v>0</v>
      </c>
      <c r="K98" s="582">
        <v>0</v>
      </c>
    </row>
    <row r="99" spans="1:11" ht="30" hidden="1">
      <c r="A99" s="35">
        <v>87</v>
      </c>
      <c r="B99" s="464" t="s">
        <v>117</v>
      </c>
      <c r="C99" s="129" t="s">
        <v>300</v>
      </c>
      <c r="D99" s="208"/>
      <c r="E99" s="493" t="s">
        <v>313</v>
      </c>
      <c r="F99" s="128" t="s">
        <v>314</v>
      </c>
      <c r="G99" s="128" t="s">
        <v>288</v>
      </c>
      <c r="H99" s="144">
        <v>0</v>
      </c>
      <c r="I99" s="144">
        <v>0</v>
      </c>
      <c r="J99" s="494">
        <v>0</v>
      </c>
      <c r="K99" s="583">
        <v>0</v>
      </c>
    </row>
    <row r="100" spans="1:11" ht="30" hidden="1">
      <c r="A100" s="35">
        <v>87</v>
      </c>
      <c r="B100" s="464" t="s">
        <v>117</v>
      </c>
      <c r="C100" s="129" t="s">
        <v>300</v>
      </c>
      <c r="D100" s="208"/>
      <c r="E100" s="493" t="s">
        <v>313</v>
      </c>
      <c r="F100" s="128" t="s">
        <v>314</v>
      </c>
      <c r="G100" s="128" t="s">
        <v>289</v>
      </c>
      <c r="H100" s="144">
        <v>0</v>
      </c>
      <c r="I100" s="144">
        <v>0</v>
      </c>
      <c r="J100" s="494">
        <v>0</v>
      </c>
      <c r="K100" s="583">
        <v>0</v>
      </c>
    </row>
    <row r="101" spans="1:11" ht="29.25" hidden="1">
      <c r="A101" s="465">
        <v>87</v>
      </c>
      <c r="B101" s="466" t="s">
        <v>117</v>
      </c>
      <c r="C101" s="179" t="s">
        <v>300</v>
      </c>
      <c r="D101" s="495"/>
      <c r="E101" s="496" t="s">
        <v>313</v>
      </c>
      <c r="F101" s="179" t="s">
        <v>290</v>
      </c>
      <c r="G101" s="178"/>
      <c r="H101" s="497"/>
      <c r="I101" s="497">
        <f>I100-H100</f>
        <v>0</v>
      </c>
      <c r="J101" s="498">
        <f>J100-I100</f>
        <v>0</v>
      </c>
      <c r="K101" s="584">
        <f>K100-J100</f>
        <v>0</v>
      </c>
    </row>
    <row r="102" spans="1:11" ht="30" hidden="1">
      <c r="A102" s="35">
        <v>87</v>
      </c>
      <c r="B102" s="464" t="s">
        <v>117</v>
      </c>
      <c r="C102" s="129" t="s">
        <v>300</v>
      </c>
      <c r="D102" s="208"/>
      <c r="E102" s="493" t="s">
        <v>313</v>
      </c>
      <c r="F102" s="128" t="s">
        <v>314</v>
      </c>
      <c r="G102" s="129" t="s">
        <v>291</v>
      </c>
      <c r="H102" s="144">
        <v>0</v>
      </c>
      <c r="I102" s="144">
        <v>0</v>
      </c>
      <c r="J102" s="494">
        <v>0</v>
      </c>
      <c r="K102" s="583">
        <v>18</v>
      </c>
    </row>
    <row r="103" spans="1:11" ht="30" hidden="1">
      <c r="A103" s="35">
        <v>87</v>
      </c>
      <c r="B103" s="464" t="s">
        <v>117</v>
      </c>
      <c r="C103" s="129" t="s">
        <v>300</v>
      </c>
      <c r="D103" s="208"/>
      <c r="E103" s="493" t="s">
        <v>313</v>
      </c>
      <c r="F103" s="128" t="s">
        <v>314</v>
      </c>
      <c r="G103" s="128" t="s">
        <v>292</v>
      </c>
      <c r="H103" s="144">
        <v>0</v>
      </c>
      <c r="I103" s="144">
        <v>0</v>
      </c>
      <c r="J103" s="494">
        <v>0</v>
      </c>
      <c r="K103" s="583">
        <v>800</v>
      </c>
    </row>
    <row r="104" spans="1:11" ht="30" hidden="1">
      <c r="A104" s="35">
        <v>87</v>
      </c>
      <c r="B104" s="464" t="s">
        <v>117</v>
      </c>
      <c r="C104" s="129" t="s">
        <v>300</v>
      </c>
      <c r="D104" s="208"/>
      <c r="E104" s="493" t="s">
        <v>313</v>
      </c>
      <c r="F104" s="128" t="s">
        <v>314</v>
      </c>
      <c r="G104" s="128" t="s">
        <v>293</v>
      </c>
      <c r="H104" s="144">
        <v>0</v>
      </c>
      <c r="I104" s="144">
        <v>0</v>
      </c>
      <c r="J104" s="494">
        <v>0</v>
      </c>
      <c r="K104" s="583">
        <f>K103/K102</f>
        <v>44.444444444444443</v>
      </c>
    </row>
    <row r="105" spans="1:11" ht="29.25" hidden="1">
      <c r="A105" s="465">
        <v>87</v>
      </c>
      <c r="B105" s="466" t="s">
        <v>117</v>
      </c>
      <c r="C105" s="179" t="s">
        <v>300</v>
      </c>
      <c r="D105" s="495"/>
      <c r="E105" s="496" t="s">
        <v>313</v>
      </c>
      <c r="F105" s="179" t="s">
        <v>294</v>
      </c>
      <c r="G105" s="178"/>
      <c r="H105" s="497"/>
      <c r="I105" s="497">
        <f>I104-H104</f>
        <v>0</v>
      </c>
      <c r="J105" s="498">
        <f>J104-I104</f>
        <v>0</v>
      </c>
      <c r="K105" s="584">
        <f>K104-J104</f>
        <v>44.444444444444443</v>
      </c>
    </row>
    <row r="106" spans="1:11" ht="30" hidden="1">
      <c r="A106" s="35">
        <v>87</v>
      </c>
      <c r="B106" s="464" t="s">
        <v>117</v>
      </c>
      <c r="C106" s="129" t="s">
        <v>300</v>
      </c>
      <c r="D106" s="208"/>
      <c r="E106" s="493" t="s">
        <v>313</v>
      </c>
      <c r="F106" s="128" t="s">
        <v>314</v>
      </c>
      <c r="G106" s="128" t="s">
        <v>295</v>
      </c>
      <c r="H106" s="144">
        <v>0</v>
      </c>
      <c r="I106" s="144">
        <v>0</v>
      </c>
      <c r="J106" s="494">
        <v>0</v>
      </c>
      <c r="K106" s="583">
        <v>18</v>
      </c>
    </row>
    <row r="107" spans="1:11" ht="30" hidden="1">
      <c r="A107" s="35">
        <v>87</v>
      </c>
      <c r="B107" s="464" t="s">
        <v>117</v>
      </c>
      <c r="C107" s="129" t="s">
        <v>300</v>
      </c>
      <c r="D107" s="208"/>
      <c r="E107" s="493" t="s">
        <v>313</v>
      </c>
      <c r="F107" s="128" t="s">
        <v>314</v>
      </c>
      <c r="G107" s="128" t="s">
        <v>297</v>
      </c>
      <c r="H107" s="144">
        <v>0</v>
      </c>
      <c r="I107" s="144">
        <v>0</v>
      </c>
      <c r="J107" s="494">
        <v>0</v>
      </c>
      <c r="K107" s="583">
        <v>506.4</v>
      </c>
    </row>
    <row r="108" spans="1:11" ht="30" hidden="1">
      <c r="A108" s="35">
        <v>87</v>
      </c>
      <c r="B108" s="464" t="s">
        <v>117</v>
      </c>
      <c r="C108" s="129" t="s">
        <v>300</v>
      </c>
      <c r="D108" s="208"/>
      <c r="E108" s="493" t="s">
        <v>313</v>
      </c>
      <c r="F108" s="128" t="s">
        <v>314</v>
      </c>
      <c r="G108" s="128" t="s">
        <v>298</v>
      </c>
      <c r="H108" s="144">
        <v>0</v>
      </c>
      <c r="I108" s="144">
        <v>0</v>
      </c>
      <c r="J108" s="494">
        <v>0</v>
      </c>
      <c r="K108" s="583">
        <f>K107/K106</f>
        <v>28.133333333333333</v>
      </c>
    </row>
    <row r="109" spans="1:11" ht="30" hidden="1" thickBot="1">
      <c r="A109" s="552">
        <v>87</v>
      </c>
      <c r="B109" s="553" t="s">
        <v>117</v>
      </c>
      <c r="C109" s="561" t="s">
        <v>300</v>
      </c>
      <c r="D109" s="573"/>
      <c r="E109" s="572" t="s">
        <v>313</v>
      </c>
      <c r="F109" s="561" t="s">
        <v>299</v>
      </c>
      <c r="G109" s="555"/>
      <c r="H109" s="574"/>
      <c r="I109" s="574">
        <f>I108-H108</f>
        <v>0</v>
      </c>
      <c r="J109" s="575">
        <f>J108-I108</f>
        <v>0</v>
      </c>
      <c r="K109" s="587">
        <f>K108-J108</f>
        <v>28.133333333333333</v>
      </c>
    </row>
    <row r="110" spans="1:11" ht="45" hidden="1">
      <c r="A110" s="291">
        <v>87</v>
      </c>
      <c r="B110" s="463" t="s">
        <v>117</v>
      </c>
      <c r="C110" s="560" t="s">
        <v>300</v>
      </c>
      <c r="D110" s="569"/>
      <c r="E110" s="570" t="s">
        <v>315</v>
      </c>
      <c r="F110" s="560" t="s">
        <v>316</v>
      </c>
      <c r="G110" s="560" t="s">
        <v>287</v>
      </c>
      <c r="H110" s="210">
        <v>0</v>
      </c>
      <c r="I110" s="210">
        <v>0</v>
      </c>
      <c r="J110" s="571">
        <v>0</v>
      </c>
      <c r="K110" s="582">
        <v>0</v>
      </c>
    </row>
    <row r="111" spans="1:11" ht="45" hidden="1">
      <c r="A111" s="35">
        <v>87</v>
      </c>
      <c r="B111" s="464" t="s">
        <v>117</v>
      </c>
      <c r="C111" s="129" t="s">
        <v>300</v>
      </c>
      <c r="D111" s="208"/>
      <c r="E111" s="493" t="s">
        <v>315</v>
      </c>
      <c r="F111" s="129" t="s">
        <v>316</v>
      </c>
      <c r="G111" s="128" t="s">
        <v>288</v>
      </c>
      <c r="H111" s="144">
        <v>0</v>
      </c>
      <c r="I111" s="144">
        <v>0</v>
      </c>
      <c r="J111" s="494">
        <v>0</v>
      </c>
      <c r="K111" s="583">
        <v>0</v>
      </c>
    </row>
    <row r="112" spans="1:11" ht="45" hidden="1">
      <c r="A112" s="35">
        <v>87</v>
      </c>
      <c r="B112" s="464" t="s">
        <v>117</v>
      </c>
      <c r="C112" s="129" t="s">
        <v>300</v>
      </c>
      <c r="D112" s="208"/>
      <c r="E112" s="493" t="s">
        <v>315</v>
      </c>
      <c r="F112" s="129" t="s">
        <v>316</v>
      </c>
      <c r="G112" s="128" t="s">
        <v>289</v>
      </c>
      <c r="H112" s="144">
        <v>0</v>
      </c>
      <c r="I112" s="144">
        <v>0</v>
      </c>
      <c r="J112" s="494">
        <v>0</v>
      </c>
      <c r="K112" s="583">
        <v>0</v>
      </c>
    </row>
    <row r="113" spans="1:11" ht="29.25" hidden="1">
      <c r="A113" s="465">
        <v>87</v>
      </c>
      <c r="B113" s="466" t="s">
        <v>117</v>
      </c>
      <c r="C113" s="179" t="s">
        <v>300</v>
      </c>
      <c r="D113" s="495"/>
      <c r="E113" s="496" t="s">
        <v>315</v>
      </c>
      <c r="F113" s="179" t="s">
        <v>290</v>
      </c>
      <c r="G113" s="178"/>
      <c r="H113" s="497"/>
      <c r="I113" s="497">
        <f>I112-H112</f>
        <v>0</v>
      </c>
      <c r="J113" s="498">
        <f>J112-I112</f>
        <v>0</v>
      </c>
      <c r="K113" s="584">
        <f>K112-J112</f>
        <v>0</v>
      </c>
    </row>
    <row r="114" spans="1:11" ht="45" hidden="1">
      <c r="A114" s="35">
        <v>87</v>
      </c>
      <c r="B114" s="464" t="s">
        <v>117</v>
      </c>
      <c r="C114" s="129" t="s">
        <v>300</v>
      </c>
      <c r="D114" s="208"/>
      <c r="E114" s="493" t="s">
        <v>315</v>
      </c>
      <c r="F114" s="129" t="s">
        <v>316</v>
      </c>
      <c r="G114" s="129" t="s">
        <v>291</v>
      </c>
      <c r="H114" s="144">
        <v>0</v>
      </c>
      <c r="I114" s="144">
        <v>0</v>
      </c>
      <c r="J114" s="494">
        <v>0</v>
      </c>
      <c r="K114" s="583">
        <v>3</v>
      </c>
    </row>
    <row r="115" spans="1:11" ht="45" hidden="1">
      <c r="A115" s="35">
        <v>87</v>
      </c>
      <c r="B115" s="464" t="s">
        <v>117</v>
      </c>
      <c r="C115" s="129" t="s">
        <v>300</v>
      </c>
      <c r="D115" s="208"/>
      <c r="E115" s="493" t="s">
        <v>315</v>
      </c>
      <c r="F115" s="129" t="s">
        <v>316</v>
      </c>
      <c r="G115" s="128" t="s">
        <v>292</v>
      </c>
      <c r="H115" s="144">
        <v>0</v>
      </c>
      <c r="I115" s="144">
        <v>0</v>
      </c>
      <c r="J115" s="494">
        <v>0</v>
      </c>
      <c r="K115" s="583">
        <v>1200</v>
      </c>
    </row>
    <row r="116" spans="1:11" ht="45" hidden="1">
      <c r="A116" s="35">
        <v>87</v>
      </c>
      <c r="B116" s="464" t="s">
        <v>117</v>
      </c>
      <c r="C116" s="129" t="s">
        <v>300</v>
      </c>
      <c r="D116" s="208"/>
      <c r="E116" s="493" t="s">
        <v>315</v>
      </c>
      <c r="F116" s="129" t="s">
        <v>316</v>
      </c>
      <c r="G116" s="128" t="s">
        <v>293</v>
      </c>
      <c r="H116" s="144">
        <v>0</v>
      </c>
      <c r="I116" s="144">
        <v>0</v>
      </c>
      <c r="J116" s="494">
        <v>0</v>
      </c>
      <c r="K116" s="583">
        <f>K115/K114</f>
        <v>400</v>
      </c>
    </row>
    <row r="117" spans="1:11" ht="29.25" hidden="1">
      <c r="A117" s="465">
        <v>87</v>
      </c>
      <c r="B117" s="466" t="s">
        <v>117</v>
      </c>
      <c r="C117" s="179" t="s">
        <v>300</v>
      </c>
      <c r="D117" s="495"/>
      <c r="E117" s="496" t="s">
        <v>315</v>
      </c>
      <c r="F117" s="179" t="s">
        <v>294</v>
      </c>
      <c r="G117" s="178"/>
      <c r="H117" s="497"/>
      <c r="I117" s="497">
        <f>I116-H116</f>
        <v>0</v>
      </c>
      <c r="J117" s="498">
        <f>J116-I116</f>
        <v>0</v>
      </c>
      <c r="K117" s="584">
        <f>K116-J116</f>
        <v>400</v>
      </c>
    </row>
    <row r="118" spans="1:11" ht="45" hidden="1">
      <c r="A118" s="35">
        <v>87</v>
      </c>
      <c r="B118" s="464" t="s">
        <v>117</v>
      </c>
      <c r="C118" s="129" t="s">
        <v>300</v>
      </c>
      <c r="D118" s="208"/>
      <c r="E118" s="493" t="s">
        <v>315</v>
      </c>
      <c r="F118" s="129" t="s">
        <v>316</v>
      </c>
      <c r="G118" s="128" t="s">
        <v>295</v>
      </c>
      <c r="H118" s="144">
        <v>0</v>
      </c>
      <c r="I118" s="144">
        <v>0</v>
      </c>
      <c r="J118" s="494">
        <v>0</v>
      </c>
      <c r="K118" s="583">
        <v>3</v>
      </c>
    </row>
    <row r="119" spans="1:11" ht="45" hidden="1">
      <c r="A119" s="35">
        <v>87</v>
      </c>
      <c r="B119" s="464" t="s">
        <v>117</v>
      </c>
      <c r="C119" s="129" t="s">
        <v>300</v>
      </c>
      <c r="D119" s="208"/>
      <c r="E119" s="493" t="s">
        <v>315</v>
      </c>
      <c r="F119" s="129" t="s">
        <v>316</v>
      </c>
      <c r="G119" s="128" t="s">
        <v>297</v>
      </c>
      <c r="H119" s="144">
        <v>0</v>
      </c>
      <c r="I119" s="144">
        <v>0</v>
      </c>
      <c r="J119" s="494">
        <v>0</v>
      </c>
      <c r="K119" s="583">
        <v>1019.88</v>
      </c>
    </row>
    <row r="120" spans="1:11" ht="45" hidden="1">
      <c r="A120" s="35">
        <v>87</v>
      </c>
      <c r="B120" s="464" t="s">
        <v>117</v>
      </c>
      <c r="C120" s="129" t="s">
        <v>300</v>
      </c>
      <c r="D120" s="208"/>
      <c r="E120" s="493" t="s">
        <v>315</v>
      </c>
      <c r="F120" s="129" t="s">
        <v>316</v>
      </c>
      <c r="G120" s="128" t="s">
        <v>298</v>
      </c>
      <c r="H120" s="144">
        <v>0</v>
      </c>
      <c r="I120" s="144">
        <v>0</v>
      </c>
      <c r="J120" s="494">
        <v>0</v>
      </c>
      <c r="K120" s="583">
        <f>K119/K118</f>
        <v>339.96</v>
      </c>
    </row>
    <row r="121" spans="1:11" ht="30" hidden="1" thickBot="1">
      <c r="A121" s="552">
        <v>87</v>
      </c>
      <c r="B121" s="553" t="s">
        <v>117</v>
      </c>
      <c r="C121" s="561" t="s">
        <v>300</v>
      </c>
      <c r="D121" s="573"/>
      <c r="E121" s="572" t="s">
        <v>315</v>
      </c>
      <c r="F121" s="561" t="s">
        <v>299</v>
      </c>
      <c r="G121" s="555"/>
      <c r="H121" s="574"/>
      <c r="I121" s="574">
        <f>I120-H120</f>
        <v>0</v>
      </c>
      <c r="J121" s="575">
        <f>J120-I120</f>
        <v>0</v>
      </c>
      <c r="K121" s="587">
        <f>K120-J120</f>
        <v>339.96</v>
      </c>
    </row>
    <row r="122" spans="1:11" ht="35.1" customHeight="1" thickBot="1">
      <c r="A122" s="291">
        <v>87</v>
      </c>
      <c r="B122" s="577" t="s">
        <v>30</v>
      </c>
      <c r="C122" s="578" t="s">
        <v>103</v>
      </c>
      <c r="D122" s="224"/>
      <c r="E122" s="592" t="s">
        <v>317</v>
      </c>
      <c r="F122" s="483" t="s">
        <v>318</v>
      </c>
      <c r="G122" s="387" t="s">
        <v>287</v>
      </c>
      <c r="H122" s="451">
        <v>1</v>
      </c>
      <c r="I122" s="451">
        <v>1</v>
      </c>
      <c r="J122" s="451">
        <v>0</v>
      </c>
      <c r="K122" s="735">
        <v>0</v>
      </c>
    </row>
    <row r="123" spans="1:11" ht="35.1" customHeight="1" thickBot="1">
      <c r="A123" s="35">
        <v>87</v>
      </c>
      <c r="B123" s="577" t="s">
        <v>30</v>
      </c>
      <c r="C123" s="578" t="s">
        <v>103</v>
      </c>
      <c r="D123" s="128"/>
      <c r="E123" s="592" t="s">
        <v>317</v>
      </c>
      <c r="F123" s="483" t="s">
        <v>318</v>
      </c>
      <c r="G123" s="212" t="s">
        <v>288</v>
      </c>
      <c r="H123" s="452">
        <v>10000000</v>
      </c>
      <c r="I123" s="452">
        <v>10000000</v>
      </c>
      <c r="J123" s="452">
        <v>0</v>
      </c>
      <c r="K123" s="548">
        <v>0</v>
      </c>
    </row>
    <row r="124" spans="1:11" ht="35.1" customHeight="1" thickBot="1">
      <c r="A124" s="35">
        <v>87</v>
      </c>
      <c r="B124" s="577" t="s">
        <v>30</v>
      </c>
      <c r="C124" s="578" t="s">
        <v>103</v>
      </c>
      <c r="D124" s="128"/>
      <c r="E124" s="592" t="s">
        <v>317</v>
      </c>
      <c r="F124" s="483" t="s">
        <v>318</v>
      </c>
      <c r="G124" s="212" t="s">
        <v>289</v>
      </c>
      <c r="H124" s="452">
        <f>H123/H122</f>
        <v>10000000</v>
      </c>
      <c r="I124" s="452">
        <f>I123/I122</f>
        <v>10000000</v>
      </c>
      <c r="J124" s="452" t="e">
        <f>J123/J122</f>
        <v>#DIV/0!</v>
      </c>
      <c r="K124" s="550" t="e">
        <f>K123/K122</f>
        <v>#DIV/0!</v>
      </c>
    </row>
    <row r="125" spans="1:11" ht="35.1" customHeight="1" thickBot="1">
      <c r="A125" s="465">
        <v>87</v>
      </c>
      <c r="B125" s="577" t="s">
        <v>30</v>
      </c>
      <c r="C125" s="578" t="s">
        <v>103</v>
      </c>
      <c r="D125" s="178"/>
      <c r="E125" s="592" t="s">
        <v>317</v>
      </c>
      <c r="F125" s="468" t="s">
        <v>290</v>
      </c>
      <c r="G125" s="469"/>
      <c r="H125" s="194">
        <v>0</v>
      </c>
      <c r="I125" s="194">
        <f>I124-H124</f>
        <v>0</v>
      </c>
      <c r="J125" s="194" t="e">
        <f>J124-I124</f>
        <v>#DIV/0!</v>
      </c>
      <c r="K125" s="544" t="e">
        <f>K124-J124</f>
        <v>#DIV/0!</v>
      </c>
    </row>
    <row r="126" spans="1:11" ht="35.1" customHeight="1" thickBot="1">
      <c r="A126" s="35">
        <v>87</v>
      </c>
      <c r="B126" s="577" t="s">
        <v>30</v>
      </c>
      <c r="C126" s="578" t="s">
        <v>103</v>
      </c>
      <c r="D126" s="128"/>
      <c r="E126" s="592" t="s">
        <v>317</v>
      </c>
      <c r="F126" s="483" t="s">
        <v>318</v>
      </c>
      <c r="G126" s="129" t="s">
        <v>291</v>
      </c>
      <c r="H126" s="452">
        <v>1</v>
      </c>
      <c r="I126" s="452">
        <v>1</v>
      </c>
      <c r="J126" s="452">
        <v>0</v>
      </c>
      <c r="K126" s="724">
        <v>0</v>
      </c>
    </row>
    <row r="127" spans="1:11" ht="35.1" customHeight="1" thickBot="1">
      <c r="A127" s="35">
        <v>87</v>
      </c>
      <c r="B127" s="577" t="s">
        <v>30</v>
      </c>
      <c r="C127" s="578" t="s">
        <v>103</v>
      </c>
      <c r="D127" s="128"/>
      <c r="E127" s="592" t="s">
        <v>317</v>
      </c>
      <c r="F127" s="483" t="s">
        <v>318</v>
      </c>
      <c r="G127" s="212" t="s">
        <v>292</v>
      </c>
      <c r="H127" s="452">
        <v>10000000</v>
      </c>
      <c r="I127" s="452">
        <v>0</v>
      </c>
      <c r="J127" s="452">
        <v>0</v>
      </c>
      <c r="K127" s="548">
        <v>0</v>
      </c>
    </row>
    <row r="128" spans="1:11" ht="35.1" customHeight="1" thickBot="1">
      <c r="A128" s="35">
        <v>87</v>
      </c>
      <c r="B128" s="577" t="s">
        <v>30</v>
      </c>
      <c r="C128" s="578" t="s">
        <v>103</v>
      </c>
      <c r="D128" s="128"/>
      <c r="E128" s="592" t="s">
        <v>317</v>
      </c>
      <c r="F128" s="483" t="s">
        <v>318</v>
      </c>
      <c r="G128" s="212" t="s">
        <v>293</v>
      </c>
      <c r="H128" s="452">
        <f>H127/H126</f>
        <v>10000000</v>
      </c>
      <c r="I128" s="452">
        <f>I127/I126</f>
        <v>0</v>
      </c>
      <c r="J128" s="452" t="e">
        <f>J127/J126</f>
        <v>#DIV/0!</v>
      </c>
      <c r="K128" s="550" t="e">
        <f>K127/K126</f>
        <v>#DIV/0!</v>
      </c>
    </row>
    <row r="129" spans="1:11" ht="35.1" customHeight="1" thickBot="1">
      <c r="A129" s="465">
        <v>87</v>
      </c>
      <c r="B129" s="577" t="s">
        <v>30</v>
      </c>
      <c r="C129" s="578" t="s">
        <v>103</v>
      </c>
      <c r="D129" s="178"/>
      <c r="E129" s="592" t="s">
        <v>317</v>
      </c>
      <c r="F129" s="468" t="s">
        <v>294</v>
      </c>
      <c r="G129" s="469"/>
      <c r="H129" s="194">
        <v>0</v>
      </c>
      <c r="I129" s="194">
        <f>I128-H128</f>
        <v>-10000000</v>
      </c>
      <c r="J129" s="194" t="e">
        <f>J128-I128</f>
        <v>#DIV/0!</v>
      </c>
      <c r="K129" s="544" t="e">
        <f>K128-J128</f>
        <v>#DIV/0!</v>
      </c>
    </row>
    <row r="130" spans="1:11" ht="35.1" customHeight="1" thickBot="1">
      <c r="A130" s="35">
        <v>87</v>
      </c>
      <c r="B130" s="577" t="s">
        <v>30</v>
      </c>
      <c r="C130" s="578" t="s">
        <v>103</v>
      </c>
      <c r="D130" s="128"/>
      <c r="E130" s="592" t="s">
        <v>317</v>
      </c>
      <c r="F130" s="483" t="s">
        <v>318</v>
      </c>
      <c r="G130" s="128" t="s">
        <v>295</v>
      </c>
      <c r="H130" s="452">
        <v>0</v>
      </c>
      <c r="I130" s="452">
        <v>0</v>
      </c>
      <c r="J130" s="452">
        <v>0</v>
      </c>
      <c r="K130" s="548">
        <v>0</v>
      </c>
    </row>
    <row r="131" spans="1:11" ht="35.1" customHeight="1" thickBot="1">
      <c r="A131" s="309">
        <v>87</v>
      </c>
      <c r="B131" s="577" t="s">
        <v>30</v>
      </c>
      <c r="C131" s="578" t="s">
        <v>103</v>
      </c>
      <c r="D131" s="221"/>
      <c r="E131" s="592" t="s">
        <v>317</v>
      </c>
      <c r="F131" s="483" t="s">
        <v>318</v>
      </c>
      <c r="G131" s="221" t="s">
        <v>297</v>
      </c>
      <c r="H131" s="453">
        <v>0</v>
      </c>
      <c r="I131" s="453">
        <v>0</v>
      </c>
      <c r="J131" s="453">
        <v>0</v>
      </c>
      <c r="K131" s="548">
        <v>0</v>
      </c>
    </row>
    <row r="132" spans="1:11" ht="35.1" customHeight="1" thickBot="1">
      <c r="A132" s="309">
        <v>87</v>
      </c>
      <c r="B132" s="577" t="s">
        <v>30</v>
      </c>
      <c r="C132" s="578" t="s">
        <v>103</v>
      </c>
      <c r="D132" s="128"/>
      <c r="E132" s="592" t="s">
        <v>317</v>
      </c>
      <c r="F132" s="483" t="s">
        <v>318</v>
      </c>
      <c r="G132" s="128" t="s">
        <v>298</v>
      </c>
      <c r="H132" s="452" t="e">
        <f>H131/H130</f>
        <v>#DIV/0!</v>
      </c>
      <c r="I132" s="452" t="e">
        <f>I131/I130</f>
        <v>#DIV/0!</v>
      </c>
      <c r="J132" s="452" t="e">
        <f>J131/J130</f>
        <v>#DIV/0!</v>
      </c>
      <c r="K132" s="550" t="e">
        <f>K131/K130</f>
        <v>#DIV/0!</v>
      </c>
    </row>
    <row r="133" spans="1:11" ht="35.1" customHeight="1" thickBot="1">
      <c r="A133" s="552">
        <v>87</v>
      </c>
      <c r="B133" s="577" t="s">
        <v>30</v>
      </c>
      <c r="C133" s="578" t="s">
        <v>103</v>
      </c>
      <c r="D133" s="555"/>
      <c r="E133" s="592" t="s">
        <v>317</v>
      </c>
      <c r="F133" s="561" t="s">
        <v>299</v>
      </c>
      <c r="G133" s="178"/>
      <c r="H133" s="194">
        <v>0</v>
      </c>
      <c r="I133" s="478" t="e">
        <f>I132-H132</f>
        <v>#DIV/0!</v>
      </c>
      <c r="J133" s="194" t="e">
        <f>J132-I132</f>
        <v>#DIV/0!</v>
      </c>
      <c r="K133" s="544" t="e">
        <f>K132-J132</f>
        <v>#DIV/0!</v>
      </c>
    </row>
  </sheetData>
  <autoFilter ref="A4:K4" xr:uid="{00000000-0009-0000-0000-000008000000}"/>
  <phoneticPr fontId="3" type="noConversion"/>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Aneksi nr.1</vt:lpstr>
      <vt:lpstr>Aneksi nr.1.1</vt:lpstr>
      <vt:lpstr>Aneksi nr.1.2</vt:lpstr>
      <vt:lpstr>Aneksi nr.2</vt:lpstr>
      <vt:lpstr>Aneksi nr.2.1</vt:lpstr>
      <vt:lpstr>Aneksi nr. 4</vt:lpstr>
      <vt:lpstr>Aneksi nr.3 </vt:lpstr>
      <vt:lpstr>Aneksi nr.3.1</vt:lpstr>
      <vt:lpstr>Aneksi nr.3.2</vt:lpstr>
      <vt:lpstr>Aneksi nr.4 update </vt:lpstr>
      <vt:lpstr>Aneksi nr. 4 </vt:lpstr>
      <vt:lpstr>'Aneksi nr. 4'!Print_Area</vt:lpstr>
      <vt:lpstr>'Aneksi nr. 4 '!Print_Area</vt:lpstr>
      <vt:lpstr>'Aneksi nr.1'!Print_Area</vt:lpstr>
      <vt:lpstr>'Aneksi nr.1.1'!Print_Area</vt:lpstr>
      <vt:lpstr>'Aneksi nr.2'!Print_Area</vt:lpstr>
      <vt:lpstr>'Aneksi nr.3.2'!Print_Area</vt:lpstr>
      <vt:lpstr>'Aneksi nr.4 update '!Print_Area</vt:lpstr>
    </vt:vector>
  </TitlesOfParts>
  <Manager/>
  <Company>MoF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Gopri</dc:creator>
  <cp:keywords/>
  <dc:description/>
  <cp:lastModifiedBy>Anxhela Husha</cp:lastModifiedBy>
  <cp:revision/>
  <cp:lastPrinted>2024-09-24T06:58:27Z</cp:lastPrinted>
  <dcterms:created xsi:type="dcterms:W3CDTF">2006-01-12T07:01:41Z</dcterms:created>
  <dcterms:modified xsi:type="dcterms:W3CDTF">2025-02-18T14:15:49Z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